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412.xml" ContentType="application/vnd.openxmlformats-officedocument.spreadsheetml.revisionLog+xml"/>
  <Override PartName="/xl/revisions/revisionLog1512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51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52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513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5112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5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05" windowWidth="15480" windowHeight="11580" firstSheet="1" activeTab="2"/>
  </bookViews>
  <sheets>
    <sheet name="1" sheetId="1" r:id="rId1"/>
    <sheet name="2014 " sheetId="2" r:id="rId2"/>
    <sheet name="2014 год" sheetId="3" r:id="rId3"/>
    <sheet name="2015-2016" sheetId="4" r:id="rId4"/>
    <sheet name="2015-2016 годы" sheetId="5" r:id="rId5"/>
  </sheets>
  <externalReferences>
    <externalReference r:id="rId6"/>
  </externalReferences>
  <definedNames>
    <definedName name="_xlnm._FilterDatabase" localSheetId="2" hidden="1">'2014 год'!$A$8:$F$1142</definedName>
    <definedName name="Z_01485E0A_3CC8_4E53_810C_4CCEB0F47372_.wvu.FilterData" localSheetId="2" hidden="1">'2014 год'!$A$8:$F$1142</definedName>
    <definedName name="Z_01ACAFE8_2559_428B_BDCD_23D84D64DBD4_.wvu.FilterData" localSheetId="2" hidden="1">'2014 год'!$A$8:$F$1142</definedName>
    <definedName name="Z_01D26511_270A_4750_A930_03BBE2B61DDD_.wvu.FilterData" localSheetId="2" hidden="1">'2014 год'!$A$8:$F$1095</definedName>
    <definedName name="Z_023B24DA_7EE1_48F5_8C13_88FD84B80F55_.wvu.FilterData" localSheetId="2" hidden="1">'2014 год'!$A$8:$F$1142</definedName>
    <definedName name="Z_036B103F_4412_496B_B961_AE093F01CB83_.wvu.FilterData" localSheetId="2" hidden="1">'2014 год'!$A$8:$F$1142</definedName>
    <definedName name="Z_036C9AC6_7AE3_466F_AE28_17F942CBE41F_.wvu.FilterData" localSheetId="2" hidden="1">'2014 год'!$A$11:$F$1142</definedName>
    <definedName name="Z_03832DC8_6D64_4ED7_94C3_6802514517C8_.wvu.FilterData" localSheetId="2" hidden="1">'2014 год'!$A$8:$F$1095</definedName>
    <definedName name="Z_041859AE_2011_481C_90EF_147F0B3085A2_.wvu.FilterData" localSheetId="2" hidden="1">'2014 год'!$A$11:$F$1142</definedName>
    <definedName name="Z_04F8D191_BA7E_4D7C_BC3E_FBB4A8939D36_.wvu.FilterData" localSheetId="2" hidden="1">'2014 год'!$A$8:$F$1142</definedName>
    <definedName name="Z_06040498_F2E2_49A5_A4AE_267ABFBEBAF0_.wvu.FilterData" localSheetId="2" hidden="1">'2014 год'!$A$11:$F$1142</definedName>
    <definedName name="Z_06AAC222_3DCA_4BD7_B5F5_24B19EFE45BD_.wvu.FilterData" localSheetId="2" hidden="1">'2014 год'!$A$8:$F$1142</definedName>
    <definedName name="Z_07455A92_EDA6_4B93_BA65_AA18AFD091A0_.wvu.FilterData" localSheetId="2" hidden="1">'2014 год'!$A$8:$F$1142</definedName>
    <definedName name="Z_07770722_C194_4076_A529_2DA52B322D0D_.wvu.FilterData" localSheetId="2" hidden="1">'2014 год'!$A$8:$F$1095</definedName>
    <definedName name="Z_07C2FB7E_4C47_4802_9DEA_7C408393B259_.wvu.FilterData" localSheetId="2" hidden="1">'2014 год'!$A$8:$F$1142</definedName>
    <definedName name="Z_07E75D03_B65E_44F3_A365_79DF1C4196E9_.wvu.FilterData" localSheetId="2" hidden="1">'2014 год'!$A$11:$G$1142</definedName>
    <definedName name="Z_08237599_FE04_45EB_8B47_52B7D960BD17_.wvu.FilterData" localSheetId="2" hidden="1">'2014 год'!$A$8:$F$1142</definedName>
    <definedName name="Z_084227BD_78E6_4C87_B5D7_9DFF722D23B9_.wvu.FilterData" localSheetId="2" hidden="1">'2014 год'!$A$8:$F$1142</definedName>
    <definedName name="Z_08EE78E2_33AA_4754_A5E0_3460B124E2F2_.wvu.FilterData" localSheetId="2" hidden="1">'2014 год'!$A$8:$F$1142</definedName>
    <definedName name="Z_0935665E_7523_43B1_9D1F_26B5DD81668E_.wvu.FilterData" localSheetId="2" hidden="1">'2014 год'!$A$8:$F$1142</definedName>
    <definedName name="Z_0938A432_AAF2_4958_A19E_1B568007172B_.wvu.FilterData" localSheetId="2" hidden="1">'2014 год'!$A$8:$F$1095</definedName>
    <definedName name="Z_09B497FA_C94C_4FAB_BCF2_AF24BC36F959_.wvu.FilterData" localSheetId="2" hidden="1">'2014 год'!$A$8:$F$1142</definedName>
    <definedName name="Z_0A312679_9F75_42F7_A03D_AC8F847E6119_.wvu.FilterData" localSheetId="2" hidden="1">'2014 год'!$A$8:$F$1142</definedName>
    <definedName name="Z_0A4620E8_0863_46A8_B6C8_812DFAB4686B_.wvu.FilterData" localSheetId="2" hidden="1">'2014 год'!$A$8:$F$1142</definedName>
    <definedName name="Z_0AADBC3F_CDA7_44F9_B301_CCED67B9931D_.wvu.FilterData" localSheetId="2" hidden="1">'2014 год'!$A$8:$F$1095</definedName>
    <definedName name="Z_0AB30962_2963_46FA_BB59_DD11D3A811F4_.wvu.FilterData" localSheetId="2" hidden="1">'2014 год'!$A$8:$F$1142</definedName>
    <definedName name="Z_0B8B4C82_B112_4AC4_85F0_F0993751A30C_.wvu.FilterData" localSheetId="2" hidden="1">'2014 год'!$A$8:$F$1142</definedName>
    <definedName name="Z_0BAC3759_3662_41DD_8854_C9C921DF9B91_.wvu.FilterData" localSheetId="2" hidden="1">'2014 год'!$A$8:$F$1142</definedName>
    <definedName name="Z_0D9573CE_2FA6_4D5B_B1B4_22C7CDAB3458_.wvu.FilterData" localSheetId="2" hidden="1">'2014 год'!$A$8:$F$1095</definedName>
    <definedName name="Z_0E0CB980_E9A1_43FC_93CC_453FB500F085_.wvu.FilterData" localSheetId="2" hidden="1">'2014 год'!$A$8:$F$1142</definedName>
    <definedName name="Z_0EC69AF3_6E8D_41F1_9994_CA6B60042D61_.wvu.FilterData" localSheetId="2" hidden="1">'2014 год'!$A$8:$F$1095</definedName>
    <definedName name="Z_0EC934A2_B9EC_4ADD_8537_FF579D9BDD75_.wvu.FilterData" localSheetId="2" hidden="1">'2014 год'!$A$8:$F$1142</definedName>
    <definedName name="Z_0F740238_1117_4135_BB06_BACFD644C737_.wvu.FilterData" localSheetId="2" hidden="1">'2014 год'!$A$8:$F$1095</definedName>
    <definedName name="Z_0FACCC27_026A_49CF_8C98_0FF992F74D9B_.wvu.FilterData" localSheetId="2" hidden="1">'2014 год'!$A$8:$F$1142</definedName>
    <definedName name="Z_105059D6_9C1E_4ABF_9D23_B56BA24F19BA_.wvu.FilterData" localSheetId="2" hidden="1">'2014 год'!$A$8:$F$1142</definedName>
    <definedName name="Z_1179E7FE_2B08_4258_BF19_A1CE2E7D2FC6_.wvu.FilterData" localSheetId="2" hidden="1">'2014 год'!$A$8:$F$1142</definedName>
    <definedName name="Z_1335F88E_5C1B_45C4_AEF5_DCB1F351776D_.wvu.FilterData" localSheetId="2" hidden="1">'2014 год'!$A$8:$F$1142</definedName>
    <definedName name="Z_152D13AA_5208_4CBF_AE7A_D2527615E398_.wvu.FilterData" localSheetId="2" hidden="1">'2014 год'!$A$8:$F$1142</definedName>
    <definedName name="Z_1579B769_52E1_43AD_998C_37FC2C837421_.wvu.FilterData" localSheetId="2" hidden="1">'2014 год'!$A$8:$F$1142</definedName>
    <definedName name="Z_163B8715_85B8_471E_B260_0B77DCF30478_.wvu.FilterData" localSheetId="2" hidden="1">'2014 год'!$A$8:$F$1142</definedName>
    <definedName name="Z_167491D8_6D6D_447D_A119_5E65D8431081_.wvu.Cols" localSheetId="1" hidden="1">'2014 '!$D:$E</definedName>
    <definedName name="Z_167491D8_6D6D_447D_A119_5E65D8431081_.wvu.Cols" localSheetId="2" hidden="1">'2014 год'!$G:$H</definedName>
    <definedName name="Z_167491D8_6D6D_447D_A119_5E65D8431081_.wvu.FilterData" localSheetId="2" hidden="1">'2014 год'!$A$8:$F$1142</definedName>
    <definedName name="Z_167491D8_6D6D_447D_A119_5E65D8431081_.wvu.PrintArea" localSheetId="1" hidden="1">'2014 '!$A$1:$F$58</definedName>
    <definedName name="Z_167491D8_6D6D_447D_A119_5E65D8431081_.wvu.PrintArea" localSheetId="2" hidden="1">'2014 год'!$A$1:$I$1142</definedName>
    <definedName name="Z_167491D8_6D6D_447D_A119_5E65D8431081_.wvu.PrintTitles" localSheetId="2" hidden="1">'2014 год'!$9:$10</definedName>
    <definedName name="Z_167491D8_6D6D_447D_A119_5E65D8431081_.wvu.Rows" localSheetId="2" hidden="1">'2014 год'!$338:$341,'2014 год'!$362:$365,'2014 год'!$373:$376</definedName>
    <definedName name="Z_16C135C9_94AB_472D_93D8_5C1DA8432321_.wvu.FilterData" localSheetId="2" hidden="1">'2014 год'!$A$8:$F$1095</definedName>
    <definedName name="Z_16C135C9_94AB_472D_93D8_5C1DA8432321_.wvu.PrintArea" localSheetId="0" hidden="1">'1'!#REF!</definedName>
    <definedName name="Z_16C135C9_94AB_472D_93D8_5C1DA8432321_.wvu.PrintArea" localSheetId="2" hidden="1">'2014 год'!$A$6:$F$1095</definedName>
    <definedName name="Z_16C135C9_94AB_472D_93D8_5C1DA8432321_.wvu.PrintTitles" localSheetId="2" hidden="1">'2014 год'!$9:$10</definedName>
    <definedName name="Z_16F666D1_C44A_4B26_BC8D_90D2AA909442_.wvu.FilterData" localSheetId="2" hidden="1">'2014 год'!$A$8:$F$1142</definedName>
    <definedName name="Z_17416175_30CA_4568_8AF8_3F0279D3A0E3_.wvu.FilterData" localSheetId="2" hidden="1">'2014 год'!$A$8:$F$1095</definedName>
    <definedName name="Z_1811BA39_143F_482B_A4C8_52C37919CE41_.wvu.FilterData" localSheetId="2" hidden="1">'2014 год'!$A$8:$F$1142</definedName>
    <definedName name="Z_184B6668_403B_48C9_B1C4_7E34F237B949_.wvu.FilterData" localSheetId="2" hidden="1">'2014 год'!$A$8:$F$1142</definedName>
    <definedName name="Z_18A11879_EC64_4FEE_AE5E_760F3730A33A_.wvu.FilterData" localSheetId="2" hidden="1">'2014 год'!$A$8:$F$1142</definedName>
    <definedName name="Z_18B69824_3244_48A5_8081_90250379CED2_.wvu.FilterData" localSheetId="2" hidden="1">'2014 год'!$A$8:$F$1142</definedName>
    <definedName name="Z_18DA4211_C1A8_4AEA_A88D_04CC8F36FDA3_.wvu.FilterData" localSheetId="2" hidden="1">'2014 год'!$A$8:$F$1095</definedName>
    <definedName name="Z_1A598C48_94DC_48C4_A7F0_4CF8286A5225_.wvu.FilterData" localSheetId="2" hidden="1">'2014 год'!$A$8:$F$1142</definedName>
    <definedName name="Z_1C060685_541B_49B8_81E5_C9855E92EF71_.wvu.Cols" localSheetId="1" hidden="1">'2014 '!$D:$E</definedName>
    <definedName name="Z_1C060685_541B_49B8_81E5_C9855E92EF71_.wvu.FilterData" localSheetId="2" hidden="1">'2014 год'!$A$8:$F$1142</definedName>
    <definedName name="Z_1C060685_541B_49B8_81E5_C9855E92EF71_.wvu.PrintArea" localSheetId="1" hidden="1">'2014 '!$A$1:$F$58</definedName>
    <definedName name="Z_1C060685_541B_49B8_81E5_C9855E92EF71_.wvu.PrintArea" localSheetId="2" hidden="1">'2014 год'!$A$1:$I$1142</definedName>
    <definedName name="Z_1C29B5A3_1A43_41C7_87F8_C5550168ECA0_.wvu.FilterData" localSheetId="2" hidden="1">'2014 год'!$A$8:$F$1095</definedName>
    <definedName name="Z_1CAAAC7E_BF88_4E29_8F2C_6B258CA891CB_.wvu.FilterData" localSheetId="2" hidden="1">'2014 год'!$A$8:$F$1142</definedName>
    <definedName name="Z_1D143C16_ADFD_456C_8495_AD2E4781EB7A_.wvu.FilterData" localSheetId="2" hidden="1">'2014 год'!$A$8:$F$1142</definedName>
    <definedName name="Z_1D1D211C_E4F7_435E_85D8_9BCC191C761F_.wvu.FilterData" localSheetId="2" hidden="1">'2014 год'!$A$8:$F$1095</definedName>
    <definedName name="Z_1D233209_08DA_49F0_88CF_D3EA4EFED16A_.wvu.FilterData" localSheetId="2" hidden="1">'2014 год'!$A$8:$F$1142</definedName>
    <definedName name="Z_1DD540E2_1A89_4DA6_AEB5_115E2044A31F_.wvu.FilterData" localSheetId="2" hidden="1">'2014 год'!$A$8:$F$1095</definedName>
    <definedName name="Z_1E1CAACA_FCE9_42CE_A93A_B0BFFA628011_.wvu.FilterData" localSheetId="2" hidden="1">'2014 год'!$A$8:$F$1142</definedName>
    <definedName name="Z_1E462B95_1CC6_4470_8A15_50655F4FD348_.wvu.FilterData" localSheetId="2" hidden="1">'2014 год'!$A$8:$F$1095</definedName>
    <definedName name="Z_1E466A31_D1EC_4147_ADF2_745A7FF3D60C_.wvu.FilterData" localSheetId="2" hidden="1">'2014 год'!$A$8:$F$1142</definedName>
    <definedName name="Z_1F5F26B2_71F8_40D2_9B14_F83C4E99AE51_.wvu.FilterData" localSheetId="2" hidden="1">'2014 год'!$A$8:$F$1095</definedName>
    <definedName name="Z_1FB463F4_2F92_4951_BF3B_22934E4DDF23_.wvu.FilterData" localSheetId="2" hidden="1">'2014 год'!$A$8:$F$1095</definedName>
    <definedName name="Z_201E4A2B_C380_4704_AD50_22F4AADE2A63_.wvu.FilterData" localSheetId="2" hidden="1">'2014 год'!$A$8:$F$1095</definedName>
    <definedName name="Z_20285BEB_BD1B_46B1_8FA6_BA4BE5781E3A_.wvu.FilterData" localSheetId="2" hidden="1">'2014 год'!$A$11:$F$1142</definedName>
    <definedName name="Z_20287FCD_37CF_4076_B4F7_AFB0E4AEA664_.wvu.FilterData" localSheetId="2" hidden="1">'2014 год'!$A$8:$F$1142</definedName>
    <definedName name="Z_20835D8E_94C2_487C_AC4E_ED4722E43B00_.wvu.FilterData" localSheetId="2" hidden="1">'2014 год'!$A$8:$F$1095</definedName>
    <definedName name="Z_20EC23B5_B485_44A6_89CB_3EB8AF394C37_.wvu.FilterData" localSheetId="2" hidden="1">'2014 год'!$A$8:$F$1142</definedName>
    <definedName name="Z_20F08A1B_20F7_4B29_BA8C_338CD14725E7_.wvu.FilterData" localSheetId="2" hidden="1">'2014 год'!$A$8:$F$1095</definedName>
    <definedName name="Z_229F99DD_8F74_4446_8475_0AB768D0D0FB_.wvu.FilterData" localSheetId="2" hidden="1">'2014 год'!$A$8:$F$1142</definedName>
    <definedName name="Z_2301F651_1CCC_45A7_9242_0A39A33735DC_.wvu.FilterData" localSheetId="2" hidden="1">'2014 год'!$A$8:$F$1142</definedName>
    <definedName name="Z_23993E76_6758_416C_BDB7_9A61163DA666_.wvu.FilterData" localSheetId="2" hidden="1">'2014 год'!$A$8:$F$1142</definedName>
    <definedName name="Z_23B572C0_5AE0_4D2B_B827_461CEE71ADAD_.wvu.FilterData" localSheetId="2" hidden="1">'2014 год'!$A$8:$F$1095</definedName>
    <definedName name="Z_2550B539_4B9A_4E12_8E3C_D91BCD812AA4_.wvu.FilterData" localSheetId="2" hidden="1">'2014 год'!$A$8:$F$1142</definedName>
    <definedName name="Z_262C047B_3232_4D96_B860_63BDE0FAD674_.wvu.FilterData" localSheetId="2" hidden="1">'2014 год'!$A$8:$F$1142</definedName>
    <definedName name="Z_26666950_7B7E_4C80_A319_68E27CF2C901_.wvu.FilterData" localSheetId="2" hidden="1">'2014 год'!$A$8:$F$1142</definedName>
    <definedName name="Z_26D334A5_C7A4_470F_9868_2E20D240BAAB_.wvu.FilterData" localSheetId="2" hidden="1">'2014 год'!$A$8:$F$1095</definedName>
    <definedName name="Z_26EA592F_540A_4F2E_91F0_6E107643B70C_.wvu.FilterData" localSheetId="2" hidden="1">'2014 год'!$A$8:$F$1142</definedName>
    <definedName name="Z_27388E48_9C14_43B8_B4A6_C752CD83E153_.wvu.FilterData" localSheetId="2" hidden="1">'2014 год'!$A$8:$F$1095</definedName>
    <definedName name="Z_2788703C_E465_488A_804A_CD102096A28D_.wvu.FilterData" localSheetId="2" hidden="1">'2014 год'!$A$8:$F$1095</definedName>
    <definedName name="Z_2938E938_3CE7_4B41_B8BA_1D74087E9DA4_.wvu.FilterData" localSheetId="2" hidden="1">'2014 год'!$A$8:$F$1142</definedName>
    <definedName name="Z_2989CB6B_0895_479A_8090_247610F1868B_.wvu.FilterData" localSheetId="2" hidden="1">'2014 год'!$A$8:$F$1142</definedName>
    <definedName name="Z_29AB9C15_3101_4012_A75E_AEA38357787D_.wvu.FilterData" localSheetId="2" hidden="1">'2014 год'!$A$8:$F$1142</definedName>
    <definedName name="Z_2A7E352A_DF91_4DD4_97C6_5D903871A365_.wvu.FilterData" localSheetId="2" hidden="1">'2014 год'!$A$8:$F$1142</definedName>
    <definedName name="Z_2AA567BD_3DC8_4294_97EE_1414B9844668_.wvu.FilterData" localSheetId="2" hidden="1">'2014 год'!$A$8:$F$1142</definedName>
    <definedName name="Z_2ADC3093_5522_49F0_84B5_1ADF0A209C13_.wvu.FilterData" localSheetId="2" hidden="1">'2014 год'!$A$8:$F$1095</definedName>
    <definedName name="Z_2B8A2E2F_34CD_4A73_80B0_2A7FC8A9C4FD_.wvu.FilterData" localSheetId="2" hidden="1">'2014 год'!$A$8:$F$1095</definedName>
    <definedName name="Z_2BA4A7A8_80CD_4FE1_BA9C_2E3FDE25AA1D_.wvu.FilterData" localSheetId="2" hidden="1">'2014 год'!$A$8:$F$1095</definedName>
    <definedName name="Z_2C20CE73_76CE_49EF_9C5C_82A537464676_.wvu.FilterData" localSheetId="2" hidden="1">'2014 год'!$A$8:$F$1142</definedName>
    <definedName name="Z_2CBFA8FD_5557_477C_ADCC_D1649B48FF26_.wvu.FilterData" localSheetId="2" hidden="1">'2014 год'!$A$8:$F$1142</definedName>
    <definedName name="Z_2CC00D77_39F2_4E47_BBA4_A3F8E85265FC_.wvu.FilterData" localSheetId="2" hidden="1">'2014 год'!$A$8:$F$1095</definedName>
    <definedName name="Z_2CD18BE6_9F1C_4E98_B644_12805E4E086C_.wvu.FilterData" localSheetId="2" hidden="1">'2014 год'!$A$8:$F$1095</definedName>
    <definedName name="Z_2D1F7A33_09AE_46BF_96CC_E47D31065421_.wvu.FilterData" localSheetId="2" hidden="1">'2014 год'!$A$8:$F$1142</definedName>
    <definedName name="Z_2F2D79B0_5674_42B4_A028_59E60146B088_.wvu.FilterData" localSheetId="2" hidden="1">'2014 год'!$A$8:$F$1095</definedName>
    <definedName name="Z_2F59CC07_2BE2_45EB_9145_1C2327618AD8_.wvu.FilterData" localSheetId="2" hidden="1">'2014 год'!$A$8:$F$1142</definedName>
    <definedName name="Z_30C5686C_CD74_4995_BD3D_B7A0EAFA7686_.wvu.FilterData" localSheetId="2" hidden="1">'2014 год'!$A$11:$F$1142</definedName>
    <definedName name="Z_30C71730_661E_4F2F_9F9C_DE5ABFD0F18C_.wvu.FilterData" localSheetId="2" hidden="1">'2014 год'!$A$8:$F$1142</definedName>
    <definedName name="Z_30CC1E97_5C4F_400A_8AB0_284135BE9A9F_.wvu.FilterData" localSheetId="2" hidden="1">'2014 год'!$A$8:$F$1142</definedName>
    <definedName name="Z_30F8596E_B575_4EAF_8901_4BFC09A5C06B_.wvu.FilterData" localSheetId="2" hidden="1">'2014 год'!$A$8:$F$1095</definedName>
    <definedName name="Z_31265C14_8474_48E4_BADE_268998DF9E01_.wvu.FilterData" localSheetId="2" hidden="1">'2014 год'!$A$8:$F$1095</definedName>
    <definedName name="Z_317CD477_3AD4_482A_AF07_EEB4C18E49DE_.wvu.FilterData" localSheetId="2" hidden="1">'2014 год'!$A$8:$F$1142</definedName>
    <definedName name="Z_31AB95D6_A67D_472B_B4AF_A6C80D7C10B4_.wvu.FilterData" localSheetId="2" hidden="1">'2014 год'!$A$8:$F$1142</definedName>
    <definedName name="Z_31C54A89_D172_4A87_B601_9B991364CEE1_.wvu.FilterData" localSheetId="2" hidden="1">'2014 год'!$A$8:$F$1095</definedName>
    <definedName name="Z_3310EC00_E317_4268_B5C8_F3049D5842E8_.wvu.FilterData" localSheetId="2" hidden="1">'2014 год'!$A$8:$F$1142</definedName>
    <definedName name="Z_3449C47B_51AB_40A8_B2A2_08B69719CE86_.wvu.FilterData" localSheetId="2" hidden="1">'2014 год'!$A$8:$F$1095</definedName>
    <definedName name="Z_344C775E_6305_4AC8_8A67_7CD48C4A6FC0_.wvu.FilterData" localSheetId="2" hidden="1">'2014 год'!$A$8:$F$1142</definedName>
    <definedName name="Z_34CA7316_21D3_43B0_B4D3_6E9FC18023BF_.wvu.Cols" localSheetId="1" hidden="1">'2014 '!$D:$E</definedName>
    <definedName name="Z_34CA7316_21D3_43B0_B4D3_6E9FC18023BF_.wvu.Cols" localSheetId="2" hidden="1">'2014 год'!$G:$H</definedName>
    <definedName name="Z_34CA7316_21D3_43B0_B4D3_6E9FC18023BF_.wvu.FilterData" localSheetId="2" hidden="1">'2014 год'!$A$8:$F$1142</definedName>
    <definedName name="Z_34CA7316_21D3_43B0_B4D3_6E9FC18023BF_.wvu.PrintArea" localSheetId="1" hidden="1">'2014 '!$A$1:$F$58</definedName>
    <definedName name="Z_34CA7316_21D3_43B0_B4D3_6E9FC18023BF_.wvu.PrintArea" localSheetId="2" hidden="1">'2014 год'!$A$1:$I$1142</definedName>
    <definedName name="Z_34CA7316_21D3_43B0_B4D3_6E9FC18023BF_.wvu.PrintTitles" localSheetId="2" hidden="1">'2014 год'!$9:$10</definedName>
    <definedName name="Z_34CA7316_21D3_43B0_B4D3_6E9FC18023BF_.wvu.Rows" localSheetId="2" hidden="1">'2014 год'!$338:$342,'2014 год'!$362:$365,'2014 год'!$373:$376</definedName>
    <definedName name="Z_364C6F56_3BB4_4DC8_B041_6B406C30C678_.wvu.FilterData" localSheetId="2" hidden="1">'2014 год'!$A$8:$F$1095</definedName>
    <definedName name="Z_3662A0BD_B768_4748_AEB6_8D557EF3AF75_.wvu.FilterData" localSheetId="2" hidden="1">'2014 год'!$A$8:$F$1142</definedName>
    <definedName name="Z_3669C92C_DC9E_4892_8945_C737DEF84408_.wvu.FilterData" localSheetId="2" hidden="1">'2014 год'!$A$8:$F$1095</definedName>
    <definedName name="Z_366EFB70_8B99_4D08_B246_B31A2F884A3E_.wvu.FilterData" localSheetId="2" hidden="1">'2014 год'!$A$8:$F$1095</definedName>
    <definedName name="Z_36941280_D09E_4049_ADEA_59A2BAB27B21_.wvu.FilterData" localSheetId="2" hidden="1">'2014 год'!$A$8:$F$1142</definedName>
    <definedName name="Z_37264707_2155_4964_A093_B93EC4D54EC1_.wvu.FilterData" localSheetId="2" hidden="1">'2014 год'!$A$8:$F$1142</definedName>
    <definedName name="Z_3728B404_ADA0_4026_9738_F6BBC472487B_.wvu.FilterData" localSheetId="2" hidden="1">'2014 год'!$A$8:$F$1095</definedName>
    <definedName name="Z_38185181_CCB4_4524_A468_D856B2AF5242_.wvu.FilterData" localSheetId="2" hidden="1">'2014 год'!$A$8:$F$1142</definedName>
    <definedName name="Z_3896D90E_6C02_40E7_80E3_5AE50547F6BD_.wvu.FilterData" localSheetId="2" hidden="1">'2014 год'!$A$8:$F$1095</definedName>
    <definedName name="Z_390019E6_C692_4D88_AC49_6D9C3CF45900_.wvu.FilterData" localSheetId="2" hidden="1">'2014 год'!$A$8:$F$1095</definedName>
    <definedName name="Z_3ABC86E2_9E74_49D7_9B4C_9DEDE6B1992C_.wvu.FilterData" localSheetId="2" hidden="1">'2014 год'!$A$8:$F$1142</definedName>
    <definedName name="Z_3AF92345_B446_4F89_A6EC_B82C880708FB_.wvu.FilterData" localSheetId="2" hidden="1">'2014 год'!$A$8:$F$1142</definedName>
    <definedName name="Z_3B902B23_5EF3_4C28_B033_8D663E1CAB8E_.wvu.FilterData" localSheetId="2" hidden="1">'2014 год'!$A$8:$F$1142</definedName>
    <definedName name="Z_3BBEC495_449B_448E_9D87_B34FFE4EA86C_.wvu.FilterData" localSheetId="2" hidden="1">'2014 год'!$A$8:$F$1142</definedName>
    <definedName name="Z_3BF48ACD_5458_4D9D_9CF1_8F1C6EBBFCFC_.wvu.FilterData" localSheetId="2" hidden="1">'2014 год'!$A$11:$G$1142</definedName>
    <definedName name="Z_3C121C0A_9AA5_4294_B8A0_6EC7899A32DD_.wvu.FilterData" localSheetId="2" hidden="1">'2014 год'!$A$8:$F$1142</definedName>
    <definedName name="Z_3D5EF7E2_DCE6_4CAB_BB00_EE512A0DA4AA_.wvu.FilterData" localSheetId="2" hidden="1">'2014 год'!$A$8:$F$1142</definedName>
    <definedName name="Z_3D811833_9E0A_4FA9_AB8E_E3BF24823264_.wvu.FilterData" localSheetId="2" hidden="1">'2014 год'!$A$8:$F$1142</definedName>
    <definedName name="Z_3DF9571B_AEAE_41C2_AF22_3BD4E62E8A9D_.wvu.FilterData" localSheetId="2" hidden="1">'2014 год'!$A$8:$F$1142</definedName>
    <definedName name="Z_3E23BF5E_5EC2_4342_8090_21C9A839F8ED_.wvu.FilterData" localSheetId="2" hidden="1">'2014 год'!$A$8:$F$1142</definedName>
    <definedName name="Z_3E4DE5EA_C398_426F_BAB7_D562E4A72FAE_.wvu.FilterData" localSheetId="2" hidden="1">'2014 год'!$A$8:$F$1142</definedName>
    <definedName name="Z_3E787A2E_F181_4F4C_9DF5_2CDE6703A38F_.wvu.FilterData" localSheetId="2" hidden="1">'2014 год'!$A$8:$F$1142</definedName>
    <definedName name="Z_3E7C200F_0889_4FF0_AFF1_7E45BD3D3639_.wvu.FilterData" localSheetId="2" hidden="1">'2014 год'!$A$8:$F$1095</definedName>
    <definedName name="Z_3EE161BC_16A2_416A_AA12_A92DF0B239AC_.wvu.FilterData" localSheetId="2" hidden="1">'2014 год'!$A$8:$F$1095</definedName>
    <definedName name="Z_3F3DB3A8_6722_4F36_BADB_E61DAC1CEA95_.wvu.FilterData" localSheetId="2" hidden="1">'2014 год'!$A$8:$F$1142</definedName>
    <definedName name="Z_3F9CAEB2_4910_4DDF_AD06_FFCDAA7A1554_.wvu.FilterData" localSheetId="2" hidden="1">'2014 год'!$A$8:$F$1095</definedName>
    <definedName name="Z_3FA719ED_07A2_47DE_9442_BC181438492D_.wvu.FilterData" localSheetId="2" hidden="1">'2014 год'!$A$8:$F$1142</definedName>
    <definedName name="Z_4107C9BD_9249_4E37_AF29_33D13E9FC880_.wvu.FilterData" localSheetId="2" hidden="1">'2014 год'!$A$8:$F$1095</definedName>
    <definedName name="Z_42D2D908_82CC_4BE1_A1C4_303AE742316E_.wvu.FilterData" localSheetId="2" hidden="1">'2014 год'!$A$8:$F$1142</definedName>
    <definedName name="Z_4305EDD0_0C5B_4F1B_9B87_54CB2EB3CFB5_.wvu.FilterData" localSheetId="2" hidden="1">'2014 год'!$A$8:$F$1142</definedName>
    <definedName name="Z_43183547_E407_443D_AF1D_AE2EDD33F12D_.wvu.FilterData" localSheetId="2" hidden="1">'2014 год'!$A$8:$F$1142</definedName>
    <definedName name="Z_433D1ED1_4EF4_4D23_B691_1925F16A6300_.wvu.FilterData" localSheetId="2" hidden="1">'2014 год'!$A$8:$F$1142</definedName>
    <definedName name="Z_4413E402_D4B7_4CF8_BDE3_F7525B0609E7_.wvu.FilterData" localSheetId="2" hidden="1">'2014 год'!$A$8:$F$1142</definedName>
    <definedName name="Z_4416AE8C_91B9_4C2D_AF37_FBCB273E69EE_.wvu.FilterData" localSheetId="2" hidden="1">'2014 год'!$A$8:$F$1142</definedName>
    <definedName name="Z_4449A8B2_4130_4F70_B6EB_FB91785ADC67_.wvu.FilterData" localSheetId="2" hidden="1">'2014 год'!$A$8:$F$1095</definedName>
    <definedName name="Z_44799B16_267C_4072_ADA2_D48CB9E7523E_.wvu.FilterData" localSheetId="2" hidden="1">'2014 год'!$A$8:$F$1095</definedName>
    <definedName name="Z_447BD1E1_F463_46C6_AB43_AE3153588B85_.wvu.FilterData" localSheetId="2" hidden="1">'2014 год'!$A$8:$F$1142</definedName>
    <definedName name="Z_44E17DEA_3D7B_45A4_82D4_082027B0D042_.wvu.FilterData" localSheetId="2" hidden="1">'2014 год'!$A$8:$F$1142</definedName>
    <definedName name="Z_45063245_BCC1_4A02_BD6A_44D5C528BCB5_.wvu.FilterData" localSheetId="2" hidden="1">'2014 год'!$A$8:$F$1142</definedName>
    <definedName name="Z_451291F9_7283_42E2_91FD_5C64EAA156B1_.wvu.FilterData" localSheetId="2" hidden="1">'2014 год'!$A$8:$F$1142</definedName>
    <definedName name="Z_45B10A63_28A8_41C7_B61D_43FB9824826D_.wvu.FilterData" localSheetId="2" hidden="1">'2014 год'!$A$8:$F$1142</definedName>
    <definedName name="Z_467D530C_2035_4F1D_88E2_EF327E9913FF_.wvu.FilterData" localSheetId="2" hidden="1">'2014 год'!$A$11:$G$1142</definedName>
    <definedName name="Z_4728EECA_7767_481A_8847_3638A770DFA0_.wvu.FilterData" localSheetId="2" hidden="1">'2014 год'!$A$8:$F$1095</definedName>
    <definedName name="Z_472E64AE_84DD_4C2A_BEF3_458D517FBC4E_.wvu.FilterData" localSheetId="2" hidden="1">'2014 год'!$A$8:$F$1142</definedName>
    <definedName name="Z_4742FE6E_D9E8_40E2_BBF1_CE3838A8023F_.wvu.FilterData" localSheetId="2" hidden="1">'2014 год'!$A$8:$F$1142</definedName>
    <definedName name="Z_47947C32_FD11_46C1_A812_615E419985A0_.wvu.FilterData" localSheetId="2" hidden="1">'2014 год'!$A$8:$F$1142</definedName>
    <definedName name="Z_4839B34A_E959_4AC6_A47F_982014865D39_.wvu.FilterData" localSheetId="2" hidden="1">'2014 год'!$A$8:$F$1142</definedName>
    <definedName name="Z_49CD0C4F_FA9E_4BF8_8A46_5B4D32D5E6E8_.wvu.FilterData" localSheetId="2" hidden="1">'2014 год'!$A$8:$F$1142</definedName>
    <definedName name="Z_49E818AC_F0B4_4673_B740_74CDDAACCB4E_.wvu.FilterData" localSheetId="2" hidden="1">'2014 год'!$A$8:$F$1095</definedName>
    <definedName name="Z_4A704A5F_B2F3_43B4_8FF0_C02B31291678_.wvu.FilterData" localSheetId="2" hidden="1">'2014 год'!$A$8:$F$1142</definedName>
    <definedName name="Z_4B2A934B_2B86_4BB7_B86C_9F8BC0ECBC9F_.wvu.FilterData" localSheetId="2" hidden="1">'2014 год'!$A$11:$F$1142</definedName>
    <definedName name="Z_4BAF6B79_11A2_4CCA_ACD8_A48490770942_.wvu.FilterData" localSheetId="2" hidden="1">'2014 год'!$A$8:$F$1142</definedName>
    <definedName name="Z_4BDD2CF9_B63D_487B_9873_0ED6B468F681_.wvu.FilterData" localSheetId="2" hidden="1">'2014 год'!$A$8:$F$1095</definedName>
    <definedName name="Z_4C38A84F_21A7_484E_BF8C_E47C4F1FC983_.wvu.FilterData" localSheetId="2" hidden="1">'2014 год'!$A$8:$F$1142</definedName>
    <definedName name="Z_4CD60E6F_3C42_4ECA_9D37_EB67FAEF36E8_.wvu.FilterData" localSheetId="2" hidden="1">'2014 год'!$A$8:$F$1142</definedName>
    <definedName name="Z_4D7EFB53_0B25_44D5_8F75_5D4DF43F9ADD_.wvu.FilterData" localSheetId="2" hidden="1">'2014 год'!$A$8:$F$1095</definedName>
    <definedName name="Z_4D9D8E18_450C_45E5_AEAF_3DA57714FE80_.wvu.FilterData" localSheetId="2" hidden="1">'2014 год'!$A$11:$F$1142</definedName>
    <definedName name="Z_4ED7BDA0_70AB_420B_AAD3_624C696DA83A_.wvu.FilterData" localSheetId="2" hidden="1">'2014 год'!$A$8:$F$1142</definedName>
    <definedName name="Z_4F07B83A_6D9C_4F2D_8F4B_48733EAC0DD0_.wvu.FilterData" localSheetId="2" hidden="1">'2014 год'!$A$8:$F$1142</definedName>
    <definedName name="Z_4F357DD1_222B_43E4_AB4B_9B76E86B43D2_.wvu.FilterData" localSheetId="2" hidden="1">'2014 год'!$A$11:$F$1142</definedName>
    <definedName name="Z_4FD6D095_E221_4284_8108_4A3020BFC061_.wvu.FilterData" localSheetId="2" hidden="1">'2014 год'!$A$8:$F$1142</definedName>
    <definedName name="Z_502656C6_403E_4F75_9DB5_415472639CFE_.wvu.FilterData" localSheetId="2" hidden="1">'2014 год'!$A$8:$F$1095</definedName>
    <definedName name="Z_51194E85_FE38_4318_84F9_54ACCBD6F64B_.wvu.FilterData" localSheetId="2" hidden="1">'2014 год'!$A$8:$F$1095</definedName>
    <definedName name="Z_512DF4D8_0F84_4EBC_8554_85A6A32DFC8D_.wvu.FilterData" localSheetId="2" hidden="1">'2014 год'!$A$8:$F$1142</definedName>
    <definedName name="Z_519E41EF_6F59_4A3F_AB93_C1AFC6917F1C_.wvu.FilterData" localSheetId="2" hidden="1">'2014 год'!$A$8:$F$1142</definedName>
    <definedName name="Z_52060439_C2D6_4904_8390_28268F545611_.wvu.FilterData" localSheetId="2" hidden="1">'2014 год'!$A$8:$F$1095</definedName>
    <definedName name="Z_52FDAE4D_070D_4DD2_ABDD_0ACE909C6E1D_.wvu.FilterData" localSheetId="2" hidden="1">'2014 год'!$A$8:$F$1095</definedName>
    <definedName name="Z_5580F4DB_8E92_41B6_84F3_87FC2DE15ED1_.wvu.FilterData" localSheetId="2" hidden="1">'2014 год'!$A$8:$F$1142</definedName>
    <definedName name="Z_55D801FF_0BA4_4BAA_B555_91E77EBF2A1C_.wvu.FilterData" localSheetId="2" hidden="1">'2014 год'!$A$8:$F$1095</definedName>
    <definedName name="Z_55E5172F_1E01_4F2B_A8AD_89FF490B18BC_.wvu.FilterData" localSheetId="2" hidden="1">'2014 год'!$A$8:$F$1142</definedName>
    <definedName name="Z_56D34F7B_74BE_451C_9387_98639FA24F9A_.wvu.FilterData" localSheetId="2" hidden="1">'2014 год'!$A$8:$F$1095</definedName>
    <definedName name="Z_57F45CE7_7B32_4B00_A901_25E6C312AF23_.wvu.FilterData" localSheetId="2" hidden="1">'2014 год'!$A$8:$F$1142</definedName>
    <definedName name="Z_5817314E_8642_427C_ACFD_37200B2BD0A8_.wvu.FilterData" localSheetId="2" hidden="1">'2014 год'!$A$8:$F$1142</definedName>
    <definedName name="Z_581C71D9_D907_426E_9A38_4F684C7498E3_.wvu.FilterData" localSheetId="2" hidden="1">'2014 год'!$A$8:$F$1142</definedName>
    <definedName name="Z_5876F682_5FD0_4665_B2F3_309E189970CD_.wvu.FilterData" localSheetId="2" hidden="1">'2014 год'!$A$8:$F$1142</definedName>
    <definedName name="Z_58DCF378_AAE3_46BC_AE10_F945B3BD9A16_.wvu.FilterData" localSheetId="2" hidden="1">'2014 год'!$A$8:$F$1142</definedName>
    <definedName name="Z_5B0ECC04_287D_41FE_BA8D_5B249E27F599_.wvu.Cols" localSheetId="2" hidden="1">'2014 год'!$G:$G</definedName>
    <definedName name="Z_5B0ECC04_287D_41FE_BA8D_5B249E27F599_.wvu.FilterData" localSheetId="2" hidden="1">'2014 год'!$A$8:$F$1142</definedName>
    <definedName name="Z_5B0ECC04_287D_41FE_BA8D_5B249E27F599_.wvu.PrintArea" localSheetId="0" hidden="1">'1'!#REF!</definedName>
    <definedName name="Z_5B0ECC04_287D_41FE_BA8D_5B249E27F599_.wvu.PrintArea" localSheetId="2" hidden="1">'2014 год'!$A$6:$F$1142</definedName>
    <definedName name="Z_5B0ECC04_287D_41FE_BA8D_5B249E27F599_.wvu.PrintTitles" localSheetId="2" hidden="1">'2014 год'!$9:$10</definedName>
    <definedName name="Z_5B4A91AC_C8B6_41D6_9B9D_6FA8F444D47D_.wvu.FilterData" localSheetId="2" hidden="1">'2014 год'!$A$8:$F$1095</definedName>
    <definedName name="Z_5B8B6888_DC8B_4607_81D6_26224BD9BE4D_.wvu.FilterData" localSheetId="2" hidden="1">'2014 год'!$A$8:$F$1095</definedName>
    <definedName name="Z_5C73827A_5419_4766_B1D7_163957B8AE7B_.wvu.FilterData" localSheetId="2" hidden="1">'2014 год'!$A$8:$F$1142</definedName>
    <definedName name="Z_5D0C51CB_50F9_406B_8797_63387887404B_.wvu.FilterData" localSheetId="2" hidden="1">'2014 год'!$A$8:$F$1142</definedName>
    <definedName name="Z_5E3E2F1E_56A5_4BCA_B4B0_FA26320696D5_.wvu.FilterData" localSheetId="2" hidden="1">'2014 год'!$A$8:$F$1142</definedName>
    <definedName name="Z_5EB218E7_FD86_4A8A_8DF2_B60B27DF320F_.wvu.FilterData" localSheetId="2" hidden="1">'2014 год'!$A$8:$F$1142</definedName>
    <definedName name="Z_5F2FDBD8_DD04_4237_AA55_F2B024A5100A_.wvu.FilterData" localSheetId="2" hidden="1">'2014 год'!$A$8:$F$1142</definedName>
    <definedName name="Z_601B084F_A7A8_45D3_8E9A_4B2DA7F16E05_.wvu.FilterData" localSheetId="2" hidden="1">'2014 год'!$A$8:$F$1142</definedName>
    <definedName name="Z_603CC625_04C8_49D0_81FE_05BE5BC26EF5_.wvu.FilterData" localSheetId="2" hidden="1">'2014 год'!$A$8:$F$1095</definedName>
    <definedName name="Z_61C22536_6D69_40B7_BA8B_75BBEA0B970E_.wvu.FilterData" localSheetId="2" hidden="1">'2014 год'!$A$8:$F$1142</definedName>
    <definedName name="Z_61DDBF51_9C44_4ED8_AF5F_8AA49148014E_.wvu.FilterData" localSheetId="2" hidden="1">'2014 год'!$A$8:$F$1142</definedName>
    <definedName name="Z_6257A4DE_F1D2_4FB1_A73F_4F375F8661BD_.wvu.FilterData" localSheetId="2" hidden="1">'2014 год'!$A$8:$F$1095</definedName>
    <definedName name="Z_63CA41D3_09DE_45B5_BDD6_686CEFC3203E_.wvu.FilterData" localSheetId="2" hidden="1">'2014 год'!$A$11:$G$1142</definedName>
    <definedName name="Z_6443F09E_7F95_4594_84DB_5D8F2A68F889_.wvu.FilterData" localSheetId="2" hidden="1">'2014 год'!$A$8:$F$1095</definedName>
    <definedName name="Z_64849A85_25C0_4495_855E_9CFD7ED440B8_.wvu.FilterData" localSheetId="2" hidden="1">'2014 год'!$A$8:$F$1142</definedName>
    <definedName name="Z_6631C4AD_F324_4D59_9A9C_ED1B8AAB0F5C_.wvu.FilterData" localSheetId="2" hidden="1">'2014 год'!$A$8:$F$1142</definedName>
    <definedName name="Z_66BBC779_1FD5_4E39_94D0_B25B39D666B1_.wvu.FilterData" localSheetId="2" hidden="1">'2014 год'!$A$8:$F$1142</definedName>
    <definedName name="Z_673439AE_5BE8_4754_8499_19345B10BB2B_.wvu.FilterData" localSheetId="2" hidden="1">'2014 год'!$A$8:$F$1095</definedName>
    <definedName name="Z_68C20A17_232B_4FD7_BE4E_0031E66EBB19_.wvu.FilterData" localSheetId="2" hidden="1">'2014 год'!$A$8:$F$1142</definedName>
    <definedName name="Z_69004C69_59F1_46F1_8E03_C655A4F0F4BE_.wvu.FilterData" localSheetId="2" hidden="1">'2014 год'!$A$8:$F$1142</definedName>
    <definedName name="Z_69D9145A_DCA2_41D9_B2D4_8AD82393D158_.wvu.FilterData" localSheetId="2" hidden="1">'2014 год'!$A$8:$F$1142</definedName>
    <definedName name="Z_69E3E09F_63D7_44A0_87C9_C37A774C2BDB_.wvu.FilterData" localSheetId="2" hidden="1">'2014 год'!$A$8:$F$1142</definedName>
    <definedName name="Z_6A5ED90E_A4C3_41A1_8069_A5AA00F00FF5_.wvu.FilterData" localSheetId="2" hidden="1">'2014 год'!$A$8:$F$1142</definedName>
    <definedName name="Z_6A70CC14_870A_4736_9EBF_9F8C6C5F124A_.wvu.FilterData" localSheetId="2" hidden="1">'2014 год'!$A$8:$F$1095</definedName>
    <definedName name="Z_6A8920B9_DFE1_4B53_A822_686906746210_.wvu.FilterData" localSheetId="2" hidden="1">'2014 год'!$A$8:$F$1142</definedName>
    <definedName name="Z_6B370238_CBD6_4AE1_8559_A90DE6A0C1A4_.wvu.FilterData" localSheetId="2" hidden="1">'2014 год'!$A$8:$F$1142</definedName>
    <definedName name="Z_6B5DFD5C_ECA3_4937_BC41_F3A92A26AD5B_.wvu.FilterData" localSheetId="2" hidden="1">'2014 год'!$A$8:$F$1142</definedName>
    <definedName name="Z_6CD279E1_7A38_4EDC_9405_2D7F6F57704C_.wvu.FilterData" localSheetId="2" hidden="1">'2014 год'!$A$8:$F$1142</definedName>
    <definedName name="Z_6CE353C0_537B_4711_9D0B_167F1BD0950A_.wvu.FilterData" localSheetId="2" hidden="1">'2014 год'!$A$8:$F$1142</definedName>
    <definedName name="Z_6D3AEA6E_D357_431C_8683_618EF0BBFE8A_.wvu.FilterData" localSheetId="2" hidden="1">'2014 год'!$A$8:$F$1142</definedName>
    <definedName name="Z_6D474B0B_E826_4006_9311_173F9A86E602_.wvu.FilterData" localSheetId="2" hidden="1">'2014 год'!$A$8:$F$1142</definedName>
    <definedName name="Z_6E5A8D45_A1E0_4BAA_8D5F_2CFB6196AB8E_.wvu.FilterData" localSheetId="2" hidden="1">'2014 год'!$A$8:$F$1095</definedName>
    <definedName name="Z_6E687455_2548_4206_A688_775EC827F307_.wvu.FilterData" localSheetId="2" hidden="1">'2014 год'!$A$8:$F$1095</definedName>
    <definedName name="Z_6EBB8769_75BD_4175_BCFF_7A5DA367421F_.wvu.FilterData" localSheetId="2" hidden="1">'2014 год'!$A$8:$F$1142</definedName>
    <definedName name="Z_6FE61183_5868_4C88_9F84_4B5374594BCA_.wvu.FilterData" localSheetId="2" hidden="1">'2014 год'!$A$8:$F$1142</definedName>
    <definedName name="Z_702A2639_98EC_4B3B_8130_30D6EBFB5A94_.wvu.FilterData" localSheetId="2" hidden="1">'2014 год'!$A$8:$F$1095</definedName>
    <definedName name="Z_713102FD_00E1_4450_9419_7E27E49F6060_.wvu.FilterData" localSheetId="2" hidden="1">'2014 год'!$A$8:$F$1142</definedName>
    <definedName name="Z_713576A9_D6A1_4D84_B6C6_82C417398F87_.wvu.FilterData" localSheetId="2" hidden="1">'2014 год'!$A$8:$F$1095</definedName>
    <definedName name="Z_71B5A155_41BD_4ECF_9A93_4E270C21C2D0_.wvu.FilterData" localSheetId="2" hidden="1">'2014 год'!$A$8:$F$1142</definedName>
    <definedName name="Z_71C58D14_CAE6_49F0_923A_8A44EFB8C551_.wvu.FilterData" localSheetId="2" hidden="1">'2014 год'!$A$8:$F$1142</definedName>
    <definedName name="Z_71CA4448_07D7_4E5B_8D53_2D8DCB45CF0D_.wvu.FilterData" localSheetId="2" hidden="1">'2014 год'!$A$8:$F$1142</definedName>
    <definedName name="Z_727F6D9E_BE78_462F_9530_139922A55F92_.wvu.FilterData" localSheetId="2" hidden="1">'2014 год'!$A$8:$F$1095</definedName>
    <definedName name="Z_7376C419_028B_4D72_912E_410B8E9BF459_.wvu.FilterData" localSheetId="2" hidden="1">'2014 год'!$A$8:$F$1142</definedName>
    <definedName name="Z_739C8840_4186_4E38_91D1_D58828697222_.wvu.FilterData" localSheetId="2" hidden="1">'2014 год'!$A$8:$F$1142</definedName>
    <definedName name="Z_73DF60E5_5F70_418A_86E7_A7900E2EBF69_.wvu.FilterData" localSheetId="2" hidden="1">'2014 год'!$A$8:$F$1095</definedName>
    <definedName name="Z_75D55C20_A3E0_4875_B782_7785445AD364_.wvu.FilterData" localSheetId="2" hidden="1">'2014 год'!$A$8:$F$1142</definedName>
    <definedName name="Z_75EC1E01_239E_4F11_88F2_FFA699CBD373_.wvu.FilterData" localSheetId="2" hidden="1">'2014 год'!$A$8:$F$1142</definedName>
    <definedName name="Z_7A50C217_0835_427E_A760_D2664AEB60C3_.wvu.FilterData" localSheetId="2" hidden="1">'2014 год'!$A$8:$F$1142</definedName>
    <definedName name="Z_7ACE9E43_9C42_496F_9195_918500B3CA17_.wvu.FilterData" localSheetId="2" hidden="1">'2014 год'!$A$8:$F$1142</definedName>
    <definedName name="Z_7AE43902_B75D_4844_A895_5E59E8DD60A0_.wvu.FilterData" localSheetId="2" hidden="1">'2014 год'!$A$8:$F$1095</definedName>
    <definedName name="Z_7AF66328_17FF_43F4_912D_ADB0BB15D3D1_.wvu.FilterData" localSheetId="2" hidden="1">'2014 год'!$A$8:$F$1142</definedName>
    <definedName name="Z_7B2E3BDE_C441_47F0_AAEE_78F14EF61A85_.wvu.FilterData" localSheetId="2" hidden="1">'2014 год'!$A$8:$F$1095</definedName>
    <definedName name="Z_7C6E0ECD_7C82_43DA_9D75_77D350D6208C_.wvu.FilterData" localSheetId="2" hidden="1">'2014 год'!$A$8:$F$1095</definedName>
    <definedName name="Z_7CC43D9C_C69C_478B_A304_BC025559CED7_.wvu.FilterData" localSheetId="2" hidden="1">'2014 год'!$A$8:$F$1142</definedName>
    <definedName name="Z_7F656922_6FDE_49E0_97AD_1A6D705D2E26_.wvu.FilterData" localSheetId="2" hidden="1">'2014 год'!$A$8:$F$1142</definedName>
    <definedName name="Z_7FEC3782_63CB_48AB_A9B9_9C317D30B71C_.wvu.FilterData" localSheetId="2" hidden="1">'2014 год'!$A$8:$F$1095</definedName>
    <definedName name="Z_801D8F29_5B8E_4B6B_9F15_EC2A8C4A5F55_.wvu.FilterData" localSheetId="2" hidden="1">'2014 год'!$A$8:$F$1142</definedName>
    <definedName name="Z_804F60AD_EC4A_4A73_BB76_0D47910F27BE_.wvu.FilterData" localSheetId="2" hidden="1">'2014 год'!$A$11:$F$1142</definedName>
    <definedName name="Z_812CE8FC_45A2_49E0_80CF_0751657640D8_.wvu.FilterData" localSheetId="2" hidden="1">'2014 год'!$A$8:$F$1142</definedName>
    <definedName name="Z_8180B04D_132E_4AEF_A789_32C9B0BF3437_.wvu.FilterData" localSheetId="2" hidden="1">'2014 год'!$A$8:$F$1095</definedName>
    <definedName name="Z_833ED417_949F_4187_8D81_EF7FE148832E_.wvu.FilterData" localSheetId="2" hidden="1">'2014 год'!$A$8:$F$1095</definedName>
    <definedName name="Z_8441188D_5598_452D_A163_555874D984C2_.wvu.FilterData" localSheetId="2" hidden="1">'2014 год'!$A$8:$F$1142</definedName>
    <definedName name="Z_84BD7CE6_9D6D_4B3A_B71E_7A080572A1A6_.wvu.FilterData" localSheetId="2" hidden="1">'2014 год'!$A$8:$F$1095</definedName>
    <definedName name="Z_857C978B_B2C3_470A_A7DF_CAE1637F26D3_.wvu.FilterData" localSheetId="2" hidden="1">'2014 год'!$A$8:$F$1142</definedName>
    <definedName name="Z_86927E49_97E0_4FD2_8415_307812566597_.wvu.FilterData" localSheetId="2" hidden="1">'2014 год'!$A$8:$F$1142</definedName>
    <definedName name="Z_86A3091F_81A3_4027_9E6F_AAEDED3811D9_.wvu.FilterData" localSheetId="2" hidden="1">'2014 год'!$A$8:$F$1095</definedName>
    <definedName name="Z_86E60E27_03EA_4136_B85E_9FE43AA5AEEE_.wvu.FilterData" localSheetId="2" hidden="1">'2014 год'!$A$8:$F$1142</definedName>
    <definedName name="Z_86EF30E0_3133_453A_B533_29EA7E3CE463_.wvu.FilterData" localSheetId="2" hidden="1">'2014 год'!$A$8:$F$1095</definedName>
    <definedName name="Z_8930E696_E276_4881_A2A3_78EAA0BE84B3_.wvu.FilterData" localSheetId="2" hidden="1">'2014 год'!$A$8:$F$1095</definedName>
    <definedName name="Z_894148B6_2662_40B2_B3F4_983DFAA3EB7E_.wvu.FilterData" localSheetId="2" hidden="1">'2014 год'!$A$8:$F$1095</definedName>
    <definedName name="Z_89ADC4D0_BEA0_4A0D_9539_12B57848BEFE_.wvu.FilterData" localSheetId="2" hidden="1">'2014 год'!$A$11:$G$1142</definedName>
    <definedName name="Z_89B2E33F_1D42_4036_8895_B42940C06104_.wvu.FilterData" localSheetId="2" hidden="1">'2014 год'!$A$8:$F$1095</definedName>
    <definedName name="Z_89BD3A12_B0B0_4176_902E_2250588C3BF1_.wvu.FilterData" localSheetId="2" hidden="1">'2014 год'!$A$8:$F$1095</definedName>
    <definedName name="Z_8ABA4AAF_F9B8_4736_A935_4298FD6BC0D7_.wvu.FilterData" localSheetId="2" hidden="1">'2014 год'!$A$8:$F$1142</definedName>
    <definedName name="Z_8B0F08C8_A32B_477F_B38A_BCFC64675EBC_.wvu.FilterData" localSheetId="2" hidden="1">'2014 год'!$A$8:$F$1142</definedName>
    <definedName name="Z_8B363A26_D016_4D55_A2DC_DDF603AB55B1_.wvu.FilterData" localSheetId="2" hidden="1">'2014 год'!$A$11:$G$1142</definedName>
    <definedName name="Z_8C4A2C45_948E_47DD_8AFE_CC22EADAAAD2_.wvu.FilterData" localSheetId="2" hidden="1">'2014 год'!$A$8:$F$1142</definedName>
    <definedName name="Z_8CB107D7_4D83_4195_A368_3B186CE6D535_.wvu.FilterData" localSheetId="2" hidden="1">'2014 год'!$A$8:$F$1095</definedName>
    <definedName name="Z_8CE8574A_6BF3_4F09_9CC2_A27CD8F3CD21_.wvu.FilterData" localSheetId="2" hidden="1">'2014 год'!$A$8:$F$1142</definedName>
    <definedName name="Z_8E4191FA_C814_4A92_B192_0F430F979047_.wvu.FilterData" localSheetId="2" hidden="1">'2014 год'!$A$8:$F$1095</definedName>
    <definedName name="Z_8E7178FB_3B43_47C3_A920_04CF161DC57D_.wvu.FilterData" localSheetId="2" hidden="1">'2014 год'!$A$8:$F$1142</definedName>
    <definedName name="Z_8EA66883_FAEC_4C07_AF6B_0A7C886C6860_.wvu.FilterData" localSheetId="2" hidden="1">'2014 год'!$A$8:$F$1142</definedName>
    <definedName name="Z_8ECF6EB7_D0C6_4823_AC8E_D63C0314E881_.wvu.FilterData" localSheetId="2" hidden="1">'2014 год'!$A$8:$F$1142</definedName>
    <definedName name="Z_8ED9587F_1212_4695_8694_BE90DA241F38_.wvu.FilterData" localSheetId="2" hidden="1">'2014 год'!$A$8:$F$1095</definedName>
    <definedName name="Z_8F9EB792_5571_4A4A_8C62_DF06E69764E7_.wvu.FilterData" localSheetId="2" hidden="1">'2014 год'!$A$8:$F$1142</definedName>
    <definedName name="Z_8FD13707_6EA3_44A3_A065_E1C52E6D59A8_.wvu.FilterData" localSheetId="2" hidden="1">'2014 год'!$A$8:$F$1095</definedName>
    <definedName name="Z_8FF20B0A_3E50_41FD_A9A2_CF0B4581C492_.wvu.FilterData" localSheetId="2" hidden="1">'2014 год'!$A$8:$F$1095</definedName>
    <definedName name="Z_90DDA58C_BA2D_4EAA_BA51_45665D8EBF17_.wvu.FilterData" localSheetId="2" hidden="1">'2014 год'!$A$8:$F$1142</definedName>
    <definedName name="Z_910959A1_967A_4D11_A335_C1A24F273731_.wvu.FilterData" localSheetId="2" hidden="1">'2014 год'!$A$8:$F$1142</definedName>
    <definedName name="Z_913195FC_1D5E_4881_B559_A06A9CFA1EE9_.wvu.FilterData" localSheetId="2" hidden="1">'2014 год'!$A$8:$F$1142</definedName>
    <definedName name="Z_91512BEA_1065_442D_B256_8700A8B69E23_.wvu.FilterData" localSheetId="2" hidden="1">'2014 год'!$A$8:$F$1142</definedName>
    <definedName name="Z_918F09B9_5A5A_497D_BCBB_2E9A32B33A79_.wvu.FilterData" localSheetId="2" hidden="1">'2014 год'!$A$8:$F$1142</definedName>
    <definedName name="Z_9385B763_0CF7_491B_BF88_E7176BBCE938_.wvu.FilterData" localSheetId="2" hidden="1">'2014 год'!$A$11:$F$1142</definedName>
    <definedName name="Z_93E6AB2A_D8E1_4013_85E7_509A14BF0119_.wvu.FilterData" localSheetId="2" hidden="1">'2014 год'!$A$8:$F$1142</definedName>
    <definedName name="Z_9491DDF0_8A4E_4467_B271_53B1621A6E3E_.wvu.FilterData" localSheetId="2" hidden="1">'2014 год'!$A$8:$F$1142</definedName>
    <definedName name="Z_953CF944_D69F_465B_BE8F_2CF86DAE022F_.wvu.FilterData" localSheetId="2" hidden="1">'2014 год'!$A$8:$F$1142</definedName>
    <definedName name="Z_95872F67_E246_43B1_ACC2_FF2B3EB9B512_.wvu.FilterData" localSheetId="2" hidden="1">'2014 год'!$A$8:$F$1095</definedName>
    <definedName name="Z_95C4CE74_8F87_4B53_AE97_2207E1102808_.wvu.FilterData" localSheetId="2" hidden="1">'2014 год'!$A$8:$F$1142</definedName>
    <definedName name="Z_9636A0E9_E202_433F_944B_EAC0BE160A96_.wvu.FilterData" localSheetId="2" hidden="1">'2014 год'!$A$8:$F$1142</definedName>
    <definedName name="Z_969DF307_404A_4331_AE7F_4EBDACF8CA27_.wvu.FilterData" localSheetId="2" hidden="1">'2014 год'!$A$8:$F$1095</definedName>
    <definedName name="Z_96DE1594_517C_41D2_9A06_701DE54145F4_.wvu.FilterData" localSheetId="2" hidden="1">'2014 год'!$A$8:$F$1095</definedName>
    <definedName name="Z_976D6AB5_2443_466C_88C3_47761559EB0C_.wvu.FilterData" localSheetId="2" hidden="1">'2014 год'!$A$8:$F$1095</definedName>
    <definedName name="Z_97CD7DBB_46E0_4B70_BF8F_63B8424E7A91_.wvu.FilterData" localSheetId="2" hidden="1">'2014 год'!$A$8:$F$1095</definedName>
    <definedName name="Z_980C2AFD_66F2_464C_BEA2_742A80A72145_.wvu.FilterData" localSheetId="2" hidden="1">'2014 год'!$A$8:$F$1095</definedName>
    <definedName name="Z_988A69C9_5803_4E98_BFF7_93591A46AF4D_.wvu.FilterData" localSheetId="2" hidden="1">'2014 год'!$A$8:$F$1142</definedName>
    <definedName name="Z_989FEA2C_C875_42E9_8B35_BC6FFE021D18_.wvu.FilterData" localSheetId="2" hidden="1">'2014 год'!$A$8:$F$1095</definedName>
    <definedName name="Z_9907479B_422F_4143_B684_01CC4D650814_.wvu.FilterData" localSheetId="2" hidden="1">'2014 год'!$A$8:$F$1142</definedName>
    <definedName name="Z_9A337517_F7EF_448C_858C_76035EC00A76_.wvu.FilterData" localSheetId="2" hidden="1">'2014 год'!$A$8:$F$1142</definedName>
    <definedName name="Z_9AB73161_EDCD_4F54_91EB_C4912440CC55_.wvu.FilterData" localSheetId="2" hidden="1">'2014 год'!$A$8:$F$1142</definedName>
    <definedName name="Z_9B4D6B63_1E87_4AED_8402_B6C1593E7B5C_.wvu.FilterData" localSheetId="2" hidden="1">'2014 год'!$A$8:$F$1142</definedName>
    <definedName name="Z_9BD0CEC2_808A_4C1A_8AC8_5383AAD79AA5_.wvu.FilterData" localSheetId="2" hidden="1">'2014 год'!$A$8:$F$1142</definedName>
    <definedName name="Z_9C141772_4E8A_4358_A9C6_B9729C64A6FC_.wvu.FilterData" localSheetId="2" hidden="1">'2014 год'!$A$8:$F$1142</definedName>
    <definedName name="Z_9D417091_1C41_4BC1_B634_752C9E9DF8F0_.wvu.FilterData" localSheetId="2" hidden="1">'2014 год'!$A$11:$F$1142</definedName>
    <definedName name="Z_9D50FBD1_3A93_4C9D_8E11_C39A6FEB9E4F_.wvu.FilterData" localSheetId="2" hidden="1">'2014 год'!$A$8:$F$1095</definedName>
    <definedName name="Z_9DEFF798_6D39_4D6C_AA34_8A3044927A22_.wvu.FilterData" localSheetId="2" hidden="1">'2014 год'!$A$8:$F$1095</definedName>
    <definedName name="Z_9F399E53_4466_4D95_A4B8_F3D1A30C9ED0_.wvu.FilterData" localSheetId="2" hidden="1">'2014 год'!$A$8:$F$1142</definedName>
    <definedName name="Z_9F60B852_6939_47CA_A1C7_FE741ED5CF12_.wvu.FilterData" localSheetId="2" hidden="1">'2014 год'!$A$8:$F$1095</definedName>
    <definedName name="Z_A09305A4_2AE5_415D_A1A9_92439E067BA3_.wvu.FilterData" localSheetId="2" hidden="1">'2014 год'!$A$8:$F$1142</definedName>
    <definedName name="Z_A0FCFEB8_E529_4BFD_A675_7DC32701BAFB_.wvu.FilterData" localSheetId="2" hidden="1">'2014 год'!$A$8:$F$1142</definedName>
    <definedName name="Z_A11F2D3B_DBCD_4E68_90AB_447F04F6A7F4_.wvu.FilterData" localSheetId="2" hidden="1">'2014 год'!$A$8:$F$1095</definedName>
    <definedName name="Z_A1ACFA92_38C5_4664_92B8_8FE304AB02E1_.wvu.FilterData" localSheetId="2" hidden="1">'2014 год'!$A$11:$F$1142</definedName>
    <definedName name="Z_A2362416_F567_4D5B_AE43_A1780702E95D_.wvu.FilterData" localSheetId="2" hidden="1">'2014 год'!$A$8:$F$1142</definedName>
    <definedName name="Z_A2F5AB8B_6902_4D1B_BD99_B21CFE4E9069_.wvu.FilterData" localSheetId="2" hidden="1">'2014 год'!$A$8:$F$1142</definedName>
    <definedName name="Z_A59EA45F_8C3B_490B_904B_6BB1CA764AB2_.wvu.FilterData" localSheetId="2" hidden="1">'2014 год'!$A$8:$F$1095</definedName>
    <definedName name="Z_A7796E46_8900_4881_844F_A060F407221C_.wvu.FilterData" localSheetId="2" hidden="1">'2014 год'!$A$8:$F$1142</definedName>
    <definedName name="Z_A8106264_3295_4312_BA82_A79BBB1DDAF3_.wvu.FilterData" localSheetId="2" hidden="1">'2014 год'!$A$8:$F$1142</definedName>
    <definedName name="Z_A8A94F65_A28F_4EB4_A4D0_6639188C3F2A_.wvu.FilterData" localSheetId="2" hidden="1">'2014 год'!$A$8:$F$1142</definedName>
    <definedName name="Z_A938D4AA_6188_4C37_BB41_F7920216A66A_.wvu.FilterData" localSheetId="2" hidden="1">'2014 год'!$A$8:$F$1142</definedName>
    <definedName name="Z_A999D8D0_DA48_4E73_971A_98DA2584B55C_.wvu.FilterData" localSheetId="2" hidden="1">'2014 год'!$A$8:$F$1095</definedName>
    <definedName name="Z_AB9EB9C0_87E8_44CF_9899_A9B269A9F04C_.wvu.FilterData" localSheetId="2" hidden="1">'2014 год'!$A$8:$F$1142</definedName>
    <definedName name="Z_AC0B3CCF_8733_4DD0_BF4F_142D1CE5966C_.wvu.FilterData" localSheetId="2" hidden="1">'2014 год'!$A$8:$F$1095</definedName>
    <definedName name="Z_AC3F0DF9_6DC2_40CE_9387_6C9C7B6B214A_.wvu.FilterData" localSheetId="2" hidden="1">'2014 год'!$A$8:$F$1142</definedName>
    <definedName name="Z_ACF6B29B_3962_4205_9B8A_8D70FFEC8398_.wvu.FilterData" localSheetId="2" hidden="1">'2014 год'!$A$8:$F$1142</definedName>
    <definedName name="Z_AD05D2C7_21D9_4273_BB08_D26123934FA6_.wvu.FilterData" localSheetId="2" hidden="1">'2014 год'!$A$8:$F$1142</definedName>
    <definedName name="Z_AD1860E5_E3EB_42BD_B163_169BCC9A2A20_.wvu.FilterData" localSheetId="2" hidden="1">'2014 год'!$A$8:$F$1142</definedName>
    <definedName name="Z_AD9CAFCC_4C34_4640_AB4D_DD985F6F326C_.wvu.FilterData" localSheetId="2" hidden="1">'2014 год'!$A$11:$G$1142</definedName>
    <definedName name="Z_AED1A4E8_B9BB_43B4_94F0_4636385F04AF_.wvu.FilterData" localSheetId="2" hidden="1">'2014 год'!$A$8:$F$1095</definedName>
    <definedName name="Z_B027FC85_94A2_47D3_A028_D32069018A42_.wvu.FilterData" localSheetId="2" hidden="1">'2014 год'!$A$8:$F$1095</definedName>
    <definedName name="Z_B26E71B3_4E47_4DDA_82A1_731D170B39AD_.wvu.FilterData" localSheetId="2" hidden="1">'2014 год'!$A$8:$F$1142</definedName>
    <definedName name="Z_B277CD04_8307_4D63_AEB4_DED90E96A250_.wvu.FilterData" localSheetId="2" hidden="1">'2014 год'!$A$8:$F$1095</definedName>
    <definedName name="Z_B29DDEA7_BCED_4A65_A2A4_2552513BFAC3_.wvu.FilterData" localSheetId="2" hidden="1">'2014 год'!$A$8:$F$1142</definedName>
    <definedName name="Z_B2B8434C_6C78_4DCB_AFBB_90B24BBBCB58_.wvu.FilterData" localSheetId="2" hidden="1">'2014 год'!$A$8:$F$1142</definedName>
    <definedName name="Z_B2B8434C_6C78_4DCB_AFBB_90B24BBBCB58_.wvu.PrintArea" localSheetId="0" hidden="1">'1'!#REF!</definedName>
    <definedName name="Z_B2B8434C_6C78_4DCB_AFBB_90B24BBBCB58_.wvu.PrintArea" localSheetId="2" hidden="1">'2014 год'!$A$6:$F$1142</definedName>
    <definedName name="Z_B3B4B4E7_3573_435E_B3A0_30347299E5A1_.wvu.FilterData" localSheetId="2" hidden="1">'2014 год'!$A$8:$F$1095</definedName>
    <definedName name="Z_B3BB136F_A227_48ED_8916_0F1C109809AD_.wvu.FilterData" localSheetId="2" hidden="1">'2014 год'!$A$8:$F$1095</definedName>
    <definedName name="Z_B43A20D0_275C_4CF8_B3AD_0C83442B1B32_.wvu.FilterData" localSheetId="2" hidden="1">'2014 год'!$A$8:$F$1142</definedName>
    <definedName name="Z_B48053AE_D00B_4796_8F29_76A431F23F0B_.wvu.FilterData" localSheetId="2" hidden="1">'2014 год'!$A$8:$F$1142</definedName>
    <definedName name="Z_B4EF7754_B7CA_48EA_B345_1250E00DE784_.wvu.FilterData" localSheetId="2" hidden="1">'2014 год'!$A$8:$F$1142</definedName>
    <definedName name="Z_B55ECA27_C7CA_41AA_A658_F0040186CB36_.wvu.FilterData" localSheetId="2" hidden="1">'2014 год'!$A$8:$F$1142</definedName>
    <definedName name="Z_B62CE7B7_F7EF_4CD6_BB78_D7ACA1576D14_.wvu.FilterData" localSheetId="2" hidden="1">'2014 год'!$A$8:$F$1142</definedName>
    <definedName name="Z_B634F5B6_06F5_40EA_905F_742C598FC129_.wvu.FilterData" localSheetId="2" hidden="1">'2014 год'!$A$8:$F$1142</definedName>
    <definedName name="Z_B70CE5DB_88EE_4F2C_92BC_FF9B2744434F_.wvu.FilterData" localSheetId="2" hidden="1">'2014 год'!$A$11:$G$1142</definedName>
    <definedName name="Z_B71838CA_A544_4464_9F65_56C29DC27587_.wvu.FilterData" localSheetId="2" hidden="1">'2014 год'!$A$8:$F$1142</definedName>
    <definedName name="Z_B7AEE00C_70B7_49D3_8B4D_80A60507AFB6_.wvu.FilterData" localSheetId="2" hidden="1">'2014 год'!$A$8:$F$1095</definedName>
    <definedName name="Z_B7E68A1B_4F73_47B9_B462_14FF9ACA9AC3_.wvu.FilterData" localSheetId="2" hidden="1">'2014 год'!$A$8:$F$1142</definedName>
    <definedName name="Z_B9D8E4CE_8A96_4B79_B7FA_F9650A6FD902_.wvu.FilterData" localSheetId="2" hidden="1">'2014 год'!$A$8:$F$1142</definedName>
    <definedName name="Z_BA88F542_B751_4738_81E1_1C0125040C6C_.wvu.FilterData" localSheetId="2" hidden="1">'2014 год'!$A$8:$F$1142</definedName>
    <definedName name="Z_BAC75FF3_4D94_4D3A_A3AB_B3659E2857FF_.wvu.FilterData" localSheetId="2" hidden="1">'2014 год'!$A$8:$F$1095</definedName>
    <definedName name="Z_BAFD9EE2_E27C_4BB3_9933_81DC309BF49C_.wvu.FilterData" localSheetId="2" hidden="1">'2014 год'!$A$8:$F$1142</definedName>
    <definedName name="Z_BB60DB4B_DE00_44C2_9BE2_1A296CC32115_.wvu.FilterData" localSheetId="2" hidden="1">'2014 год'!$A$8:$F$1095</definedName>
    <definedName name="Z_BBBD3E44_291E_4115_B42B_73C7D8BD57E7_.wvu.FilterData" localSheetId="2" hidden="1">'2014 год'!$A$8:$F$1142</definedName>
    <definedName name="Z_BCC92EA4_7407_4E54_9D12_3B486C9EC67C_.wvu.FilterData" localSheetId="2" hidden="1">'2014 год'!$A$8:$F$1142</definedName>
    <definedName name="Z_BD52FF61_7EDC_4B9F_AC4D_4F14F2B29429_.wvu.FilterData" localSheetId="2" hidden="1">'2014 год'!$A$8:$F$1142</definedName>
    <definedName name="Z_BE052D27_EF27_4350_A9B2_2E5C2ECB824E_.wvu.FilterData" localSheetId="2" hidden="1">'2014 год'!$A$8:$F$1142</definedName>
    <definedName name="Z_BF547957_8FEB_468C_889E_25CCFCF49ECA_.wvu.FilterData" localSheetId="2" hidden="1">'2014 год'!$A$11:$G$1142</definedName>
    <definedName name="Z_C10D0406_6B51_40D0_819D_F4AD5C72EC51_.wvu.FilterData" localSheetId="2" hidden="1">'2014 год'!$A$8:$F$1142</definedName>
    <definedName name="Z_C2719C73_5988_4C06_A539_03CF81020B85_.wvu.FilterData" localSheetId="2" hidden="1">'2014 год'!$A$8:$F$1142</definedName>
    <definedName name="Z_C2E0C8DA_E616_44E4_9986_98A2F9FB3678_.wvu.FilterData" localSheetId="2" hidden="1">'2014 год'!$A$8:$F$1095</definedName>
    <definedName name="Z_C3879DC4_2CF2_43E8_A8BD_B3A5B070C590_.wvu.FilterData" localSheetId="2" hidden="1">'2014 год'!$A$8:$F$1142</definedName>
    <definedName name="Z_C3A3497C_778F_4EFE_AAEA_FE2586F67BBF_.wvu.FilterData" localSheetId="2" hidden="1">'2014 год'!$A$11:$F$1142</definedName>
    <definedName name="Z_C4BF7710_CE70_4D66_8723_9020F9DAED83_.wvu.FilterData" localSheetId="2" hidden="1">'2014 год'!$A$8:$F$1142</definedName>
    <definedName name="Z_C634BDB9_2143_49FC_BA00_EC3DAEC53276_.wvu.FilterData" localSheetId="2" hidden="1">'2014 год'!$A$8:$F$1142</definedName>
    <definedName name="Z_C6D1BFAF_402C_47FD_AE1D_1B9E432DA911_.wvu.FilterData" localSheetId="2" hidden="1">'2014 год'!$A$8:$F$1142</definedName>
    <definedName name="Z_C727904A_D0F7_45D7_83A7_FBBF45BFBB88_.wvu.FilterData" localSheetId="2" hidden="1">'2014 год'!$A$8:$F$1142</definedName>
    <definedName name="Z_C72BD75B_92DD_4B47_BC9B_A197C14EBD49_.wvu.FilterData" localSheetId="2" hidden="1">'2014 год'!$A$8:$F$1095</definedName>
    <definedName name="Z_C7735A17_DAAB_4B96_AAB1_BE76DE09472F_.wvu.FilterData" localSheetId="2" hidden="1">'2014 год'!$A$8:$F$1142</definedName>
    <definedName name="Z_C7735A17_DAAB_4B96_AAB1_BE76DE09472F_.wvu.PrintArea" localSheetId="0" hidden="1">'1'!#REF!</definedName>
    <definedName name="Z_C7735A17_DAAB_4B96_AAB1_BE76DE09472F_.wvu.PrintArea" localSheetId="2" hidden="1">'2014 год'!$A$6:$G$1142</definedName>
    <definedName name="Z_C7A8D4BF_496F_467C_ACF1_D36EC033A9AF_.wvu.FilterData" localSheetId="2" hidden="1">'2014 год'!$A$8:$F$1142</definedName>
    <definedName name="Z_C7A8D4BF_496F_467C_ACF1_D36EC033A9AF_.wvu.PrintArea" localSheetId="0" hidden="1">'1'!#REF!</definedName>
    <definedName name="Z_C7A8D4BF_496F_467C_ACF1_D36EC033A9AF_.wvu.PrintArea" localSheetId="2" hidden="1">'2014 год'!$A$6:$F$1142</definedName>
    <definedName name="Z_C7A8D4BF_496F_467C_ACF1_D36EC033A9AF_.wvu.PrintTitles" localSheetId="2" hidden="1">'2014 год'!$9:$10</definedName>
    <definedName name="Z_C7FA3BCB_95F6_47FA_A463_66E3239DFB3A_.wvu.FilterData" localSheetId="2" hidden="1">'2014 год'!$A$8:$F$1142</definedName>
    <definedName name="Z_C8D93405_1680_4485_A5DE_0AB190AB4E65_.wvu.FilterData" localSheetId="2" hidden="1">'2014 год'!$A$8:$F$1142</definedName>
    <definedName name="Z_C9AE58E2_A595_4ABA_A0B9_3F33EEC6CDC0_.wvu.FilterData" localSheetId="2" hidden="1">'2014 год'!$A$11:$F$1142</definedName>
    <definedName name="Z_CA0DB301_7CC1_4E88_A29E_B4B68E010D81_.wvu.FilterData" localSheetId="2" hidden="1">'2014 год'!$A$8:$F$1142</definedName>
    <definedName name="Z_CA68B062_AE10_473D_A049_2DFB42FBB25A_.wvu.FilterData" localSheetId="2" hidden="1">'2014 год'!$A$8:$F$1142</definedName>
    <definedName name="Z_CC10639F_AE5C_41C9_9CA6_7F05B3F6384D_.wvu.FilterData" localSheetId="2" hidden="1">'2014 год'!$A$8:$F$1142</definedName>
    <definedName name="Z_CC8C966D_6E1A_4940_B106_396E1AE39F5E_.wvu.FilterData" localSheetId="2" hidden="1">'2014 год'!$A$8:$F$1095</definedName>
    <definedName name="Z_CCAF7CB3_22F2_4955_8C1F_56900058C02F_.wvu.FilterData" localSheetId="2" hidden="1">'2014 год'!$A$11:$G$1142</definedName>
    <definedName name="Z_CCED46D5_EA30_45D8_B225_AF5E645A643F_.wvu.FilterData" localSheetId="2" hidden="1">'2014 год'!$A$8:$F$1142</definedName>
    <definedName name="Z_CEEAD891_F0AD_4031_B27E_413647749D82_.wvu.FilterData" localSheetId="2" hidden="1">'2014 год'!$A$8:$F$1142</definedName>
    <definedName name="Z_CF6EBB0A_0BB4_4666_AC03_15E73B0C579E_.wvu.FilterData" localSheetId="2" hidden="1">'2014 год'!$A$8:$F$1142</definedName>
    <definedName name="Z_CF74132E_4AAD_4559_B99D_6F74ADA7089F_.wvu.FilterData" localSheetId="2" hidden="1">'2014 год'!$A$8:$F$1142</definedName>
    <definedName name="Z_D07FDAED_F48A_454F_8A25_E1C6B4649A3E_.wvu.FilterData" localSheetId="2" hidden="1">'2014 год'!$A$8:$F$1095</definedName>
    <definedName name="Z_D1011CA6_5CF5_4F03_AE01_060E450CDF70_.wvu.FilterData" localSheetId="2" hidden="1">'2014 год'!$A$8:$F$1142</definedName>
    <definedName name="Z_D11BDC36_F2AB_4C10_9DCC_4B3F9ADC5F15_.wvu.FilterData" localSheetId="2" hidden="1">'2014 год'!$A$8:$F$1142</definedName>
    <definedName name="Z_D130E225_B505_4E39_953C_75EDE2683189_.wvu.FilterData" localSheetId="2" hidden="1">'2014 год'!$A$8:$F$1142</definedName>
    <definedName name="Z_D1670AB2_F61B_49C7_9215_4FC9CB9CC74A_.wvu.FilterData" localSheetId="2" hidden="1">'2014 год'!$A$8:$F$1142</definedName>
    <definedName name="Z_D253F0FB_11F8_4B68_BF1A_0E70F812E1AB_.wvu.FilterData" localSheetId="2" hidden="1">'2014 год'!$A$8:$F$1095</definedName>
    <definedName name="Z_D35C5548_8F00_4843_9917_6930ACA0B9DD_.wvu.FilterData" localSheetId="2" hidden="1">'2014 год'!$A$8:$F$1142</definedName>
    <definedName name="Z_D3CC2A63_09F5_48C6_89CB_9344AC40B986_.wvu.FilterData" localSheetId="2" hidden="1">'2014 год'!$A$8:$F$1095</definedName>
    <definedName name="Z_D4A7AE18_8B9E_48A5_B98E_E6A3D84D15ED_.wvu.FilterData" localSheetId="2" hidden="1">'2014 год'!$A$8:$F$1095</definedName>
    <definedName name="Z_D4C5E59E_8A4F_4950_83EE_9031A43189C6_.wvu.FilterData" localSheetId="2" hidden="1">'2014 год'!$A$8:$F$1142</definedName>
    <definedName name="Z_D4CBB81E_9B6D_4DA0_B95A_6D70EBD71F14_.wvu.FilterData" localSheetId="2" hidden="1">'2014 год'!$A$8:$F$1142</definedName>
    <definedName name="Z_D4E257C9_F6F5_4724_8F8D_254E81E361D1_.wvu.FilterData" localSheetId="2" hidden="1">'2014 год'!$A$8:$F$1142</definedName>
    <definedName name="Z_D50F4102_482A_4DCA_82B2_CC9AA389660E_.wvu.FilterData" localSheetId="2" hidden="1">'2014 год'!$A$8:$F$1095</definedName>
    <definedName name="Z_D602A1F6_3776_4C79_A951_82F7DC413D62_.wvu.FilterData" localSheetId="2" hidden="1">'2014 год'!$A$8:$F$1142</definedName>
    <definedName name="Z_D64771AB_0FCC_4F32_9FB7_9185D1A4AFA2_.wvu.FilterData" localSheetId="2" hidden="1">'2014 год'!$A$8:$F$1142</definedName>
    <definedName name="Z_D6CF4764_E2BF_4235_A368_A8F108597173_.wvu.FilterData" localSheetId="2" hidden="1">'2014 год'!$A$8:$F$1142</definedName>
    <definedName name="Z_D6D6B02D_3B37_4C7F_B3D5_28905545597A_.wvu.FilterData" localSheetId="2" hidden="1">'2014 год'!$A$8:$F$1142</definedName>
    <definedName name="Z_D704B0C3_868C_42EA_9161_15C1614A7C66_.wvu.FilterData" localSheetId="2" hidden="1">'2014 год'!$A$8:$F$1095</definedName>
    <definedName name="Z_D72986E2_5094_4A27_AC76_C62F18983C79_.wvu.FilterData" localSheetId="2" hidden="1">'2014 год'!$A$8:$F$1142</definedName>
    <definedName name="Z_D783EC69_F0E8_4E94_8F64_266B49B321AA_.wvu.Cols" localSheetId="1" hidden="1">'2014 '!$D:$E</definedName>
    <definedName name="Z_D783EC69_F0E8_4E94_8F64_266B49B321AA_.wvu.Cols" localSheetId="2" hidden="1">'2014 год'!$G:$H</definedName>
    <definedName name="Z_D783EC69_F0E8_4E94_8F64_266B49B321AA_.wvu.FilterData" localSheetId="2" hidden="1">'2014 год'!$A$8:$F$1142</definedName>
    <definedName name="Z_D783EC69_F0E8_4E94_8F64_266B49B321AA_.wvu.PrintArea" localSheetId="1" hidden="1">'2014 '!$A$1:$F$58</definedName>
    <definedName name="Z_D783EC69_F0E8_4E94_8F64_266B49B321AA_.wvu.PrintArea" localSheetId="2" hidden="1">'2014 год'!$A$1:$I$1142</definedName>
    <definedName name="Z_D783EC69_F0E8_4E94_8F64_266B49B321AA_.wvu.PrintTitles" localSheetId="2" hidden="1">'2014 год'!$9:$10</definedName>
    <definedName name="Z_D783EC69_F0E8_4E94_8F64_266B49B321AA_.wvu.Rows" localSheetId="2" hidden="1">'2014 год'!$338:$342,'2014 год'!$362:$365,'2014 год'!$373:$376</definedName>
    <definedName name="Z_D8770584_408C_4147_A0F6_E9438D41326A_.wvu.FilterData" localSheetId="2" hidden="1">'2014 год'!$A$8:$F$1142</definedName>
    <definedName name="Z_D8B1E600_70A6_47CB_A321_35C217CE307A_.wvu.FilterData" localSheetId="2" hidden="1">'2014 год'!$A$8:$F$1142</definedName>
    <definedName name="Z_DA15D12B_B687_4104_AF35_4470F046E021_.wvu.FilterData" localSheetId="2" hidden="1">'2014 год'!$A$11:$G$1142</definedName>
    <definedName name="Z_DA443817_EDBF_4F25_8580_570F861418A8_.wvu.FilterData" localSheetId="2" hidden="1">'2014 год'!$A$8:$F$1095</definedName>
    <definedName name="Z_DA7117F0_EA4F_46AB_ABA0_50F1B9FFF874_.wvu.FilterData" localSheetId="2" hidden="1">'2014 год'!$A$8:$F$1142</definedName>
    <definedName name="Z_DA7BFF0F_3AE3_4038_876C_895BD3F7E08B_.wvu.FilterData" localSheetId="2" hidden="1">'2014 год'!$A$8:$F$1142</definedName>
    <definedName name="Z_DA7F7071_1F1E_41BF_A3BF_5852B4B7EA04_.wvu.FilterData" localSheetId="2" hidden="1">'2014 год'!$A$10:$L$1142</definedName>
    <definedName name="Z_DAA49F7F_42E4_42E8_80EF_F55AA254E802_.wvu.FilterData" localSheetId="2" hidden="1">'2014 год'!$A$8:$F$1095</definedName>
    <definedName name="Z_DAC940D5_96CF_4E59_B154_8C7CE61F0B76_.wvu.FilterData" localSheetId="2" hidden="1">'2014 год'!$A$8:$F$1142</definedName>
    <definedName name="Z_DB333CAD_CB36_44F4_B9A0_E5C8A0FE7F19_.wvu.FilterData" localSheetId="2" hidden="1">'2014 год'!$A$11:$G$1142</definedName>
    <definedName name="Z_DC8AE3D9_6B29_49D9_BC14_7F1A1F2860C3_.wvu.FilterData" localSheetId="2" hidden="1">'2014 год'!$A$8:$F$1142</definedName>
    <definedName name="Z_DCE8C298_05F2_4894_ADD9_0C8B1A668AE1_.wvu.FilterData" localSheetId="2" hidden="1">'2014 год'!$A$8:$F$1142</definedName>
    <definedName name="Z_DCE8C298_05F2_4894_ADD9_0C8B1A668AE1_.wvu.PrintArea" localSheetId="1" hidden="1">'2014 '!$A$1:$D$58</definedName>
    <definedName name="Z_DCE8C298_05F2_4894_ADD9_0C8B1A668AE1_.wvu.PrintArea" localSheetId="2" hidden="1">'2014 год'!$A$6:$G$1142</definedName>
    <definedName name="Z_DD5D5A9E_7C25_4623_B254_6D1F9F66B5FE_.wvu.FilterData" localSheetId="2" hidden="1">'2014 год'!$A$8:$F$1142</definedName>
    <definedName name="Z_DE1FF856_CFE7_4DC3_B0D0_2B2E436AE899_.wvu.FilterData" localSheetId="2" hidden="1">'2014 год'!$A$8:$F$1142</definedName>
    <definedName name="Z_DE2D6282_596D_444D_B3BA_0F012B6729FD_.wvu.FilterData" localSheetId="2" hidden="1">'2014 год'!$A$8:$F$1095</definedName>
    <definedName name="Z_DE5CBA33_3826_415C_A714_5E5B2170E2AF_.wvu.FilterData" localSheetId="2" hidden="1">'2014 год'!$A$8:$F$1095</definedName>
    <definedName name="Z_DE6D57BD_D946_4F4C_94DA_A669C514F195_.wvu.FilterData" localSheetId="2" hidden="1">'2014 год'!$A$8:$F$1142</definedName>
    <definedName name="Z_DF4B56C1_AB64_437A_B599_A2B0E1B0CB4A_.wvu.FilterData" localSheetId="2" hidden="1">'2014 год'!$A$8:$F$1142</definedName>
    <definedName name="Z_DF6CCB55_3B73_4D7E_B033_92FF2D687D96_.wvu.FilterData" localSheetId="2" hidden="1">'2014 год'!$A$8:$F$1142</definedName>
    <definedName name="Z_DFBA0607_195C_455D_92E5_AF7D6EE0D36A_.wvu.FilterData" localSheetId="2" hidden="1">'2014 год'!$A$8:$F$1142</definedName>
    <definedName name="Z_E031F33C_26B0_417F_8C3C_4A44EDFBA233_.wvu.FilterData" localSheetId="2" hidden="1">'2014 год'!$A$8:$F$1142</definedName>
    <definedName name="Z_E0340960_A304_4A7F_B23E_BF201A90372D_.wvu.FilterData" localSheetId="2" hidden="1">'2014 год'!$A$8:$F$1142</definedName>
    <definedName name="Z_E070E6A1_EEF1_47DD_97C7_5854BDF83389_.wvu.FilterData" localSheetId="2" hidden="1">'2014 год'!$A$8:$F$1142</definedName>
    <definedName name="Z_E077C4D9_1D89_4AD0_96E7_A5FA91ACEDB5_.wvu.FilterData" localSheetId="2" hidden="1">'2014 год'!$A$8:$F$1095</definedName>
    <definedName name="Z_E15EAA0A_D957_4EAE_ADA7_B1DF957B45EF_.wvu.FilterData" localSheetId="2" hidden="1">'2014 год'!$A$8:$F$1142</definedName>
    <definedName name="Z_E23ADF37_6AF6_4A7F_87C0_EACE0F5F039F_.wvu.FilterData" localSheetId="2" hidden="1">'2014 год'!$A$8:$F$1142</definedName>
    <definedName name="Z_E29B9CC1_017D_4EF2_B4BA_2814773F73B3_.wvu.FilterData" localSheetId="2" hidden="1">'2014 год'!$A$8:$F$1142</definedName>
    <definedName name="Z_E2A5F95F_932F_4C14_BBD8_1BB60A52BEA9_.wvu.FilterData" localSheetId="2" hidden="1">'2014 год'!$A$8:$F$1142</definedName>
    <definedName name="Z_E326ED3A_6822_4F81_B547_B61B62773ADF_.wvu.FilterData" localSheetId="2" hidden="1">'2014 год'!$A$8:$F$1142</definedName>
    <definedName name="Z_E38A66F1_94EF_4E0B_9ADE_351A2CFBBB90_.wvu.FilterData" localSheetId="2" hidden="1">'2014 год'!$A$8:$F$1142</definedName>
    <definedName name="Z_E3CFDA7C_C431_48AD_AC89_E0A5B9A8CB65_.wvu.FilterData" localSheetId="2" hidden="1">'2014 год'!$A$8:$F$1095</definedName>
    <definedName name="Z_E3F7C102_01D2_4408_9EAC_61A51F1F2BA4_.wvu.FilterData" localSheetId="2" hidden="1">'2014 год'!$A$11:$G$1142</definedName>
    <definedName name="Z_E4BE0F9F_A97B_4D7A_8BDF_F68FD170A7AA_.wvu.FilterData" localSheetId="2" hidden="1">'2014 год'!$A$8:$F$1142</definedName>
    <definedName name="Z_E54B95BA_4E62_42F1_8604_9A626C713F2A_.wvu.FilterData" localSheetId="2" hidden="1">'2014 год'!$A$8:$F$1142</definedName>
    <definedName name="Z_E54DF1FD_EBD6_4199_BBAD_97022E965FFF_.wvu.FilterData" localSheetId="2" hidden="1">'2014 год'!$A$8:$F$1095</definedName>
    <definedName name="Z_E6020184_EBBB_468A_A412_06E55DEC018A_.wvu.FilterData" localSheetId="2" hidden="1">'2014 год'!$A$8:$F$1095</definedName>
    <definedName name="Z_E648FE6C_B467_4242_B0F2_40F53E108838_.wvu.FilterData" localSheetId="2" hidden="1">'2014 год'!$A$8:$F$1142</definedName>
    <definedName name="Z_E783AB99_F81E_4679_A0AF_E3F016C99F2C_.wvu.FilterData" localSheetId="2" hidden="1">'2014 год'!$A$8:$F$1142</definedName>
    <definedName name="Z_E7A48B63_815A_48DD_B907_F7B5E7F29F79_.wvu.FilterData" localSheetId="2" hidden="1">'2014 год'!$A$8:$F$1095</definedName>
    <definedName name="Z_E7CA13D3_A61F_49C5_902E_E7E748A501FB_.wvu.FilterData" localSheetId="2" hidden="1">'2014 год'!$A$8:$F$1142</definedName>
    <definedName name="Z_E7EB6B8A_6B46_47E9_B1E7_27582BE5A109_.wvu.FilterData" localSheetId="2" hidden="1">'2014 год'!$A$8:$F$1095</definedName>
    <definedName name="Z_E7F8F43D_0F59_41B7_B26A_0155A84FF0A3_.wvu.FilterData" localSheetId="2" hidden="1">'2014 год'!$A$8:$F$1095</definedName>
    <definedName name="Z_E9C25EC6_AEE5_4A1E_A4A3_35C4CD34403C_.wvu.FilterData" localSheetId="2" hidden="1">'2014 год'!$A$8:$F$1142</definedName>
    <definedName name="Z_EA0A4CAA_8F52_4DD3_A63B_1EF5FBCC1464_.wvu.FilterData" localSheetId="2" hidden="1">'2014 год'!$A$8:$F$1095</definedName>
    <definedName name="Z_EA1929C7_85F7_40DE_826A_94377FC9966E_.wvu.FilterData" localSheetId="2" hidden="1">'2014 год'!$A$8:$F$1142</definedName>
    <definedName name="Z_EA1929C7_85F7_40DE_826A_94377FC9966E_.wvu.PrintArea" localSheetId="2" hidden="1">'2014 год'!$A$1:$I$1142</definedName>
    <definedName name="Z_EA1929C7_85F7_40DE_826A_94377FC9966E_.wvu.PrintTitles" localSheetId="2" hidden="1">'2014 год'!$9:$10</definedName>
    <definedName name="Z_EAFA5F17_CBD5_4FE6_9475_98B5F08B967C_.wvu.FilterData" localSheetId="2" hidden="1">'2014 год'!$A$8:$F$1095</definedName>
    <definedName name="Z_ED5F3842_942E_473E_B7AF_3806C5D5C093_.wvu.FilterData" localSheetId="2" hidden="1">'2014 год'!$A$8:$F$1142</definedName>
    <definedName name="Z_ED6D8023_7C49_4683_A448_DD7C3FD3A867_.wvu.FilterData" localSheetId="2" hidden="1">'2014 год'!$A$8:$F$1142</definedName>
    <definedName name="Z_EDAE166A_0B97_4244_8006_86641E30DA25_.wvu.FilterData" localSheetId="2" hidden="1">'2014 год'!$A$8:$F$1095</definedName>
    <definedName name="Z_EDD41A18_895A_4BAC_AA3F_8D1F700D5108_.wvu.FilterData" localSheetId="2" hidden="1">'2014 год'!$A$8:$F$1142</definedName>
    <definedName name="Z_EF22DD42_5F34_46F4_9CF7_8FA660775B7F_.wvu.FilterData" localSheetId="2" hidden="1">'2014 год'!$A$8:$F$1095</definedName>
    <definedName name="Z_F0239C6B_DCC4_49DA_B345_8A3A66099E5E_.wvu.FilterData" localSheetId="2" hidden="1">'2014 год'!$A$8:$F$1142</definedName>
    <definedName name="Z_F0A59C65_44CC_4274_9BB3_1A96870FE52A_.wvu.FilterData" localSheetId="2" hidden="1">'2014 год'!$A$8:$F$1095</definedName>
    <definedName name="Z_F101ED46_03D0_4ED3_9C2B_18B1E19E8D8B_.wvu.FilterData" localSheetId="2" hidden="1">'2014 год'!$A$8:$F$1142</definedName>
    <definedName name="Z_F3E50045_00FC_4DD7_9D22_CBB6A95A1521_.wvu.FilterData" localSheetId="2" hidden="1">'2014 год'!$A$8:$F$1142</definedName>
    <definedName name="Z_F3F83521_9945_48EE_B625_001AE15E2719_.wvu.FilterData" localSheetId="2" hidden="1">'2014 год'!$A$8:$F$1142</definedName>
    <definedName name="Z_F4306905_969F_4309_BB18_F672A494FFF1_.wvu.FilterData" localSheetId="2" hidden="1">'2014 год'!$A$8:$F$1142</definedName>
    <definedName name="Z_F5387F2A_1A7B_4427_B8C8_6A35E7D78C47_.wvu.FilterData" localSheetId="2" hidden="1">'2014 год'!$A$8:$F$1142</definedName>
    <definedName name="Z_F56D4E85_4E83_4C22_A28E_2F4792367A91_.wvu.FilterData" localSheetId="2" hidden="1">'2014 год'!$A$8:$F$1095</definedName>
    <definedName name="Z_F5F1815D_8D11_4C0B_8434_6FDE60AE9FD2_.wvu.FilterData" localSheetId="2" hidden="1">'2014 год'!$A$8:$F$1142</definedName>
    <definedName name="Z_F5F67BA9_C22A_4460_A5AC_1A97CC98F00E_.wvu.FilterData" localSheetId="2" hidden="1">'2014 год'!$A$8:$F$1142</definedName>
    <definedName name="Z_F626A369_71D3_4420_B2FF_D83AAE037EBF_.wvu.FilterData" localSheetId="2" hidden="1">'2014 год'!$A$8:$F$1095</definedName>
    <definedName name="Z_F70839DF_5740_42D3_AA08_6B21E83F2B9D_.wvu.FilterData" localSheetId="2" hidden="1">'2014 год'!$A$8:$F$1142</definedName>
    <definedName name="Z_F7126877_1F09_4B33_B1DE_90766B085604_.wvu.FilterData" localSheetId="2" hidden="1">'2014 год'!$A$8:$F$1142</definedName>
    <definedName name="Z_F7B85EA8_1739_43AF_B063_4134CF03FBA6_.wvu.FilterData" localSheetId="2" hidden="1">'2014 год'!$A$8:$F$1142</definedName>
    <definedName name="Z_F8317F2E_A64A_47FC_9220_974A0A54C313_.wvu.FilterData" localSheetId="2" hidden="1">'2014 год'!$A$8:$F$1142</definedName>
    <definedName name="Z_F872851D_7F5A_486D_A464_AE4D8D5BAF07_.wvu.FilterData" localSheetId="2" hidden="1">'2014 год'!$A$8:$F$1095</definedName>
    <definedName name="Z_F8880CAA_4A75_43BD_A10A_2ADBE42FF49F_.wvu.FilterData" localSheetId="2" hidden="1">'2014 год'!$A$8:$F$1142</definedName>
    <definedName name="Z_F890B8DE_1C4B_4635_9EB1_160714C712B8_.wvu.FilterData" localSheetId="2" hidden="1">'2014 год'!$A$8:$F$1142</definedName>
    <definedName name="Z_F98D998B_D461_4AC9_AB9E_03436E9ED45A_.wvu.FilterData" localSheetId="2" hidden="1">'2014 год'!$A$8:$F$1095</definedName>
    <definedName name="Z_F9F77488_56FE_4151_87EF_63807FC5A3E5_.wvu.FilterData" localSheetId="2" hidden="1">'2014 год'!$A$8:$F$1095</definedName>
    <definedName name="Z_FA50248C_F1DB_4159_96A7_961A0F503021_.wvu.FilterData" localSheetId="2" hidden="1">'2014 год'!$A$8:$F$1095</definedName>
    <definedName name="Z_FAD81514_9FD5_4F3B_AA85_0F57B17499B5_.wvu.FilterData" localSheetId="2" hidden="1">'2014 год'!$A$8:$F$1095</definedName>
    <definedName name="Z_FBDDCA52_6CBC_4DD2_A790_CCEE10D15852_.wvu.FilterData" localSheetId="2" hidden="1">'2014 год'!$A$8:$F$1095</definedName>
    <definedName name="Z_FCFF11AD_0D8C_465D_9BD1_071EED867C65_.wvu.FilterData" localSheetId="2" hidden="1">'2014 год'!$A$8:$F$1142</definedName>
    <definedName name="Z_FD032FF5_357B_4DE3_9CD2_BBC79BB7FF5A_.wvu.FilterData" localSheetId="2" hidden="1">'2014 год'!$A$8:$F$1095</definedName>
    <definedName name="Z_FDD8829C_9642_402C_8446_26A201593221_.wvu.FilterData" localSheetId="2" hidden="1">'2014 год'!$A$8:$F$1142</definedName>
    <definedName name="Z_FE4BA66C_8038_4EE3_868E_A40BBBDA42E1_.wvu.FilterData" localSheetId="2" hidden="1">'2014 год'!$A$8:$F$1142</definedName>
    <definedName name="Z_FF239C65_B5EC_4420_93B2_5336438FCAB0_.wvu.FilterData" localSheetId="2" hidden="1">'2014 год'!$A$8:$F$1095</definedName>
    <definedName name="Z_FF9C8FE1_43DD_45C7_B91C_940BD209AF24_.wvu.FilterData" localSheetId="2" hidden="1">'2014 год'!$A$8:$F$1142</definedName>
    <definedName name="Z_FFA709DD_95EB_4CF6_BC29_62E82B953B38_.wvu.FilterData" localSheetId="2" hidden="1">'2014 год'!$A$8:$F$1095</definedName>
    <definedName name="_xlnm.Print_Titles" localSheetId="2">'2014 год'!$9:$10</definedName>
    <definedName name="_xlnm.Print_Area" localSheetId="0">'1'!#REF!</definedName>
    <definedName name="_xlnm.Print_Area" localSheetId="1">'2014 '!$A$1:$F$58</definedName>
    <definedName name="_xlnm.Print_Area" localSheetId="2">'2014 год'!$A$1:$I$1142</definedName>
  </definedNames>
  <calcPr calcId="144525" refMode="R1C1"/>
  <customWorkbookViews>
    <customWorkbookView name="Усова СВ - Личное представление" guid="{D783EC69-F0E8-4E94-8F64-266B49B321AA}" mergeInterval="0" personalView="1" maximized="1" windowWidth="1276" windowHeight="765" activeSheetId="3"/>
    <customWorkbookView name="Дячук - Личное представление" guid="{1C060685-541B-49B8-81E5-C9855E92EF71}" mergeInterval="0" personalView="1" maximized="1" windowWidth="1362" windowHeight="509" activeSheetId="3"/>
    <customWorkbookView name="й1 - Личное представление" guid="{EA1929C7-85F7-40DE-826A-94377FC9966E}" mergeInterval="0" personalView="1" maximized="1" xWindow="1" yWindow="1" windowWidth="984" windowHeight="457" activeSheetId="3"/>
    <customWorkbookView name="user - Личное представление" guid="{DA15D12B-B687-4104-AF35-4470F046E021}" mergeInterval="0" personalView="1" maximized="1" xWindow="1" yWindow="1" windowWidth="1916" windowHeight="837" tabRatio="497" activeSheetId="3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gigeva - Личное представление" guid="{7C6E0ECD-7C82-43DA-9D75-77D350D6208C}" mergeInterval="0" personalView="1" maximized="1" windowWidth="1148" windowHeight="727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Pechora - Личное представление" guid="{E38A66F1-94EF-4E0B-9ADE-351A2CFBBB90}" mergeInterval="0" personalView="1" maximized="1" windowWidth="1148" windowHeight="70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SP2 - Личное представление" guid="{163B8715-85B8-471E-B260-0B77DCF30478}" mergeInterval="0" personalView="1" maximized="1" windowWidth="1276" windowHeight="761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Администратор - Личное представление" guid="{167491D8-6D6D-447D-A119-5E65D8431081}" mergeInterval="0" personalView="1" maximized="1" xWindow="1" yWindow="1" windowWidth="1920" windowHeight="817" activeSheetId="3" showComments="commIndAndComment"/>
    <customWorkbookView name="Кузнецова - Личное представление" guid="{34CA7316-21D3-43B0-B4D3-6E9FC18023BF}" mergeInterval="0" personalView="1" maximized="1" windowWidth="1276" windowHeight="725" activeSheetId="3"/>
  </customWorkbookViews>
</workbook>
</file>

<file path=xl/calcChain.xml><?xml version="1.0" encoding="utf-8"?>
<calcChain xmlns="http://schemas.openxmlformats.org/spreadsheetml/2006/main">
  <c r="H85" i="5" l="1"/>
  <c r="G85" i="5"/>
  <c r="H291" i="3"/>
  <c r="I298" i="3"/>
  <c r="I297" i="3"/>
  <c r="H296" i="3"/>
  <c r="H295" i="3" s="1"/>
  <c r="H294" i="3" s="1"/>
  <c r="H293" i="3" s="1"/>
  <c r="G295" i="3"/>
  <c r="G294" i="3" s="1"/>
  <c r="G293" i="3" s="1"/>
  <c r="H279" i="3"/>
  <c r="I283" i="3"/>
  <c r="I282" i="3" s="1"/>
  <c r="I281" i="3" s="1"/>
  <c r="I280" i="3" s="1"/>
  <c r="H282" i="3"/>
  <c r="H281" i="3" s="1"/>
  <c r="H280" i="3" s="1"/>
  <c r="G282" i="3"/>
  <c r="G281" i="3" s="1"/>
  <c r="G280" i="3" s="1"/>
  <c r="H43" i="3"/>
  <c r="H42" i="3" s="1"/>
  <c r="I44" i="3"/>
  <c r="I43" i="3" s="1"/>
  <c r="I42" i="3" s="1"/>
  <c r="G43" i="3"/>
  <c r="G42" i="3" s="1"/>
  <c r="I650" i="3"/>
  <c r="I649" i="3" s="1"/>
  <c r="I648" i="3" s="1"/>
  <c r="I647" i="3" s="1"/>
  <c r="H649" i="3"/>
  <c r="H648" i="3" s="1"/>
  <c r="H647" i="3" s="1"/>
  <c r="G649" i="3"/>
  <c r="G648" i="3" s="1"/>
  <c r="G647" i="3" s="1"/>
  <c r="H456" i="3"/>
  <c r="H455" i="3" s="1"/>
  <c r="H454" i="3" s="1"/>
  <c r="I457" i="3"/>
  <c r="I456" i="3" s="1"/>
  <c r="I455" i="3" s="1"/>
  <c r="I454" i="3" s="1"/>
  <c r="G456" i="3"/>
  <c r="G455" i="3" s="1"/>
  <c r="G454" i="3" s="1"/>
  <c r="H329" i="3"/>
  <c r="I296" i="3" l="1"/>
  <c r="I295" i="3" s="1"/>
  <c r="I294" i="3" s="1"/>
  <c r="I293" i="3" s="1"/>
  <c r="H1019" i="3" l="1"/>
  <c r="H1029" i="3"/>
  <c r="H1027" i="3"/>
  <c r="I944" i="3"/>
  <c r="I943" i="3" s="1"/>
  <c r="I942" i="3" s="1"/>
  <c r="I941" i="3" s="1"/>
  <c r="I940" i="3" s="1"/>
  <c r="H943" i="3"/>
  <c r="H942" i="3" s="1"/>
  <c r="H941" i="3" s="1"/>
  <c r="H940" i="3" s="1"/>
  <c r="G943" i="3"/>
  <c r="G942" i="3" s="1"/>
  <c r="G941" i="3" s="1"/>
  <c r="G940" i="3" s="1"/>
  <c r="G206" i="3" l="1"/>
  <c r="G205" i="3" s="1"/>
  <c r="G204" i="3" s="1"/>
  <c r="I426" i="3" l="1"/>
  <c r="I425" i="3" s="1"/>
  <c r="I424" i="3" s="1"/>
  <c r="I423" i="3" s="1"/>
  <c r="H425" i="3"/>
  <c r="H424" i="3" s="1"/>
  <c r="H423" i="3" s="1"/>
  <c r="I207" i="3"/>
  <c r="I206" i="3" s="1"/>
  <c r="I205" i="3" s="1"/>
  <c r="I204" i="3" s="1"/>
  <c r="H206" i="3"/>
  <c r="H205" i="3" s="1"/>
  <c r="H204" i="3" s="1"/>
  <c r="H747" i="5"/>
  <c r="H746" i="5" s="1"/>
  <c r="H745" i="5" s="1"/>
  <c r="H744" i="5" s="1"/>
  <c r="H743" i="5" s="1"/>
  <c r="G747" i="5"/>
  <c r="G746" i="5" s="1"/>
  <c r="G745" i="5" s="1"/>
  <c r="G744" i="5" s="1"/>
  <c r="G743" i="5" s="1"/>
  <c r="H741" i="5"/>
  <c r="H740" i="5" s="1"/>
  <c r="H739" i="5" s="1"/>
  <c r="H738" i="5" s="1"/>
  <c r="H737" i="5" s="1"/>
  <c r="G741" i="5"/>
  <c r="G740" i="5" s="1"/>
  <c r="G739" i="5" s="1"/>
  <c r="G738" i="5" s="1"/>
  <c r="G737" i="5" s="1"/>
  <c r="H735" i="5"/>
  <c r="G735" i="5"/>
  <c r="G734" i="5" s="1"/>
  <c r="H734" i="5"/>
  <c r="H733" i="5" s="1"/>
  <c r="H732" i="5" s="1"/>
  <c r="G733" i="5"/>
  <c r="G732" i="5" s="1"/>
  <c r="H730" i="5"/>
  <c r="H727" i="5" s="1"/>
  <c r="H726" i="5" s="1"/>
  <c r="H725" i="5" s="1"/>
  <c r="H724" i="5" s="1"/>
  <c r="G730" i="5"/>
  <c r="H729" i="5"/>
  <c r="H728" i="5" s="1"/>
  <c r="H722" i="5"/>
  <c r="G722" i="5"/>
  <c r="H721" i="5"/>
  <c r="H720" i="5" s="1"/>
  <c r="H719" i="5" s="1"/>
  <c r="G721" i="5"/>
  <c r="G720" i="5" s="1"/>
  <c r="G719" i="5" s="1"/>
  <c r="H717" i="5"/>
  <c r="G717" i="5"/>
  <c r="H716" i="5"/>
  <c r="H715" i="5" s="1"/>
  <c r="H714" i="5" s="1"/>
  <c r="H713" i="5" s="1"/>
  <c r="H712" i="5" s="1"/>
  <c r="G716" i="5"/>
  <c r="G715" i="5" s="1"/>
  <c r="G714" i="5" s="1"/>
  <c r="G713" i="5" s="1"/>
  <c r="G712" i="5" s="1"/>
  <c r="H710" i="5"/>
  <c r="H709" i="5" s="1"/>
  <c r="H708" i="5" s="1"/>
  <c r="H707" i="5" s="1"/>
  <c r="H706" i="5" s="1"/>
  <c r="H705" i="5" s="1"/>
  <c r="G710" i="5"/>
  <c r="G709" i="5" s="1"/>
  <c r="G708" i="5" s="1"/>
  <c r="G707" i="5" s="1"/>
  <c r="G706" i="5" s="1"/>
  <c r="G705" i="5" s="1"/>
  <c r="H703" i="5"/>
  <c r="H702" i="5" s="1"/>
  <c r="G703" i="5"/>
  <c r="G702" i="5" s="1"/>
  <c r="H701" i="5"/>
  <c r="G701" i="5"/>
  <c r="H699" i="5"/>
  <c r="G699" i="5"/>
  <c r="G698" i="5" s="1"/>
  <c r="H698" i="5"/>
  <c r="H697" i="5" s="1"/>
  <c r="G697" i="5"/>
  <c r="H695" i="5"/>
  <c r="H694" i="5" s="1"/>
  <c r="G695" i="5"/>
  <c r="G694" i="5" s="1"/>
  <c r="H693" i="5"/>
  <c r="G693" i="5"/>
  <c r="H691" i="5"/>
  <c r="H690" i="5" s="1"/>
  <c r="G691" i="5"/>
  <c r="G690" i="5" s="1"/>
  <c r="H687" i="5"/>
  <c r="H686" i="5" s="1"/>
  <c r="H685" i="5" s="1"/>
  <c r="H684" i="5" s="1"/>
  <c r="H683" i="5" s="1"/>
  <c r="H682" i="5" s="1"/>
  <c r="G687" i="5"/>
  <c r="G686" i="5" s="1"/>
  <c r="H680" i="5"/>
  <c r="G680" i="5"/>
  <c r="H679" i="5"/>
  <c r="H678" i="5" s="1"/>
  <c r="G679" i="5"/>
  <c r="G678" i="5" s="1"/>
  <c r="H677" i="5"/>
  <c r="H676" i="5" s="1"/>
  <c r="H675" i="5" s="1"/>
  <c r="H674" i="5" s="1"/>
  <c r="G677" i="5"/>
  <c r="G676" i="5" s="1"/>
  <c r="G675" i="5" s="1"/>
  <c r="G674" i="5" s="1"/>
  <c r="H672" i="5"/>
  <c r="H671" i="5" s="1"/>
  <c r="H670" i="5" s="1"/>
  <c r="H669" i="5" s="1"/>
  <c r="H668" i="5" s="1"/>
  <c r="H667" i="5" s="1"/>
  <c r="G672" i="5"/>
  <c r="G671" i="5" s="1"/>
  <c r="G670" i="5" s="1"/>
  <c r="H665" i="5"/>
  <c r="H664" i="5" s="1"/>
  <c r="H663" i="5" s="1"/>
  <c r="H662" i="5" s="1"/>
  <c r="H661" i="5" s="1"/>
  <c r="H660" i="5" s="1"/>
  <c r="G665" i="5"/>
  <c r="G664" i="5" s="1"/>
  <c r="G663" i="5" s="1"/>
  <c r="G662" i="5" s="1"/>
  <c r="G661" i="5" s="1"/>
  <c r="G660" i="5" s="1"/>
  <c r="H656" i="5"/>
  <c r="G656" i="5"/>
  <c r="H655" i="5"/>
  <c r="G655" i="5"/>
  <c r="H652" i="5"/>
  <c r="G652" i="5"/>
  <c r="H651" i="5"/>
  <c r="H650" i="5" s="1"/>
  <c r="G651" i="5"/>
  <c r="G650" i="5" s="1"/>
  <c r="H647" i="5"/>
  <c r="H646" i="5" s="1"/>
  <c r="G647" i="5"/>
  <c r="G646" i="5" s="1"/>
  <c r="H643" i="5"/>
  <c r="H642" i="5" s="1"/>
  <c r="G643" i="5"/>
  <c r="G642" i="5" s="1"/>
  <c r="G641" i="5" s="1"/>
  <c r="G640" i="5" s="1"/>
  <c r="G639" i="5" s="1"/>
  <c r="H637" i="5"/>
  <c r="G637" i="5"/>
  <c r="H636" i="5"/>
  <c r="G636" i="5"/>
  <c r="H635" i="5"/>
  <c r="G635" i="5"/>
  <c r="H634" i="5"/>
  <c r="G634" i="5"/>
  <c r="H632" i="5"/>
  <c r="G632" i="5"/>
  <c r="H631" i="5"/>
  <c r="H630" i="5" s="1"/>
  <c r="H629" i="5" s="1"/>
  <c r="G631" i="5"/>
  <c r="G630" i="5" s="1"/>
  <c r="G629" i="5" s="1"/>
  <c r="H627" i="5"/>
  <c r="G627" i="5"/>
  <c r="H626" i="5"/>
  <c r="G626" i="5"/>
  <c r="H624" i="5"/>
  <c r="G624" i="5"/>
  <c r="H623" i="5"/>
  <c r="H622" i="5" s="1"/>
  <c r="G623" i="5"/>
  <c r="G622" i="5" s="1"/>
  <c r="H620" i="5"/>
  <c r="H619" i="5" s="1"/>
  <c r="H618" i="5" s="1"/>
  <c r="G620" i="5"/>
  <c r="G619" i="5" s="1"/>
  <c r="G618" i="5" s="1"/>
  <c r="H616" i="5"/>
  <c r="G616" i="5"/>
  <c r="H615" i="5"/>
  <c r="H614" i="5" s="1"/>
  <c r="G615" i="5"/>
  <c r="G614" i="5" s="1"/>
  <c r="H612" i="5"/>
  <c r="H611" i="5" s="1"/>
  <c r="H610" i="5" s="1"/>
  <c r="G612" i="5"/>
  <c r="G611" i="5" s="1"/>
  <c r="G610" i="5" s="1"/>
  <c r="H608" i="5"/>
  <c r="G608" i="5"/>
  <c r="H607" i="5"/>
  <c r="G607" i="5"/>
  <c r="H605" i="5"/>
  <c r="G605" i="5"/>
  <c r="H604" i="5"/>
  <c r="H603" i="5" s="1"/>
  <c r="H602" i="5" s="1"/>
  <c r="H601" i="5" s="1"/>
  <c r="G604" i="5"/>
  <c r="G603" i="5" s="1"/>
  <c r="G602" i="5" s="1"/>
  <c r="G601" i="5" s="1"/>
  <c r="H599" i="5"/>
  <c r="G599" i="5"/>
  <c r="H597" i="5"/>
  <c r="G597" i="5"/>
  <c r="H596" i="5"/>
  <c r="H595" i="5" s="1"/>
  <c r="H594" i="5" s="1"/>
  <c r="G596" i="5"/>
  <c r="G595" i="5" s="1"/>
  <c r="G594" i="5" s="1"/>
  <c r="H593" i="5"/>
  <c r="G593" i="5"/>
  <c r="H592" i="5"/>
  <c r="H591" i="5" s="1"/>
  <c r="H590" i="5" s="1"/>
  <c r="H589" i="5" s="1"/>
  <c r="G592" i="5"/>
  <c r="G591" i="5" s="1"/>
  <c r="G590" i="5" s="1"/>
  <c r="G589" i="5" s="1"/>
  <c r="H587" i="5"/>
  <c r="H586" i="5" s="1"/>
  <c r="H585" i="5" s="1"/>
  <c r="G587" i="5"/>
  <c r="G586" i="5" s="1"/>
  <c r="G585" i="5" s="1"/>
  <c r="H583" i="5"/>
  <c r="G583" i="5"/>
  <c r="H582" i="5"/>
  <c r="H581" i="5" s="1"/>
  <c r="H580" i="5" s="1"/>
  <c r="G582" i="5"/>
  <c r="G581" i="5" s="1"/>
  <c r="G580" i="5" s="1"/>
  <c r="H578" i="5"/>
  <c r="G578" i="5"/>
  <c r="H577" i="5"/>
  <c r="G577" i="5"/>
  <c r="G575" i="5" s="1"/>
  <c r="H575" i="5"/>
  <c r="H574" i="5" s="1"/>
  <c r="H573" i="5" s="1"/>
  <c r="H572" i="5" s="1"/>
  <c r="H571" i="5" s="1"/>
  <c r="G574" i="5"/>
  <c r="G573" i="5" s="1"/>
  <c r="H569" i="5"/>
  <c r="G569" i="5"/>
  <c r="H567" i="5"/>
  <c r="G567" i="5"/>
  <c r="H566" i="5"/>
  <c r="H565" i="5" s="1"/>
  <c r="H564" i="5" s="1"/>
  <c r="G566" i="5"/>
  <c r="G565" i="5" s="1"/>
  <c r="G564" i="5" s="1"/>
  <c r="H563" i="5"/>
  <c r="G563" i="5"/>
  <c r="H562" i="5"/>
  <c r="H561" i="5" s="1"/>
  <c r="G562" i="5"/>
  <c r="G561" i="5" s="1"/>
  <c r="H560" i="5"/>
  <c r="H559" i="5" s="1"/>
  <c r="H558" i="5" s="1"/>
  <c r="G560" i="5"/>
  <c r="G559" i="5" s="1"/>
  <c r="G558" i="5" s="1"/>
  <c r="G557" i="5" s="1"/>
  <c r="G556" i="5" s="1"/>
  <c r="H554" i="5"/>
  <c r="G554" i="5"/>
  <c r="H552" i="5"/>
  <c r="H551" i="5" s="1"/>
  <c r="G552" i="5"/>
  <c r="G551" i="5" s="1"/>
  <c r="G550" i="5" s="1"/>
  <c r="H544" i="5"/>
  <c r="H543" i="5" s="1"/>
  <c r="H542" i="5" s="1"/>
  <c r="G544" i="5"/>
  <c r="G543" i="5" s="1"/>
  <c r="G542" i="5" s="1"/>
  <c r="G540" i="5" s="1"/>
  <c r="G539" i="5" s="1"/>
  <c r="G538" i="5" s="1"/>
  <c r="H536" i="5"/>
  <c r="G536" i="5"/>
  <c r="G535" i="5" s="1"/>
  <c r="H535" i="5"/>
  <c r="H534" i="5"/>
  <c r="G534" i="5"/>
  <c r="G533" i="5" s="1"/>
  <c r="H533" i="5"/>
  <c r="H532" i="5" s="1"/>
  <c r="H531" i="5" s="1"/>
  <c r="G532" i="5"/>
  <c r="G531" i="5" s="1"/>
  <c r="H529" i="5"/>
  <c r="G529" i="5"/>
  <c r="G528" i="5" s="1"/>
  <c r="H528" i="5"/>
  <c r="H526" i="5"/>
  <c r="G526" i="5"/>
  <c r="G525" i="5" s="1"/>
  <c r="H525" i="5"/>
  <c r="H524" i="5"/>
  <c r="G524" i="5"/>
  <c r="H522" i="5"/>
  <c r="H521" i="5" s="1"/>
  <c r="G522" i="5"/>
  <c r="G521" i="5" s="1"/>
  <c r="H519" i="5"/>
  <c r="H518" i="5" s="1"/>
  <c r="G519" i="5"/>
  <c r="G518" i="5" s="1"/>
  <c r="H516" i="5"/>
  <c r="H515" i="5" s="1"/>
  <c r="G516" i="5"/>
  <c r="G515" i="5" s="1"/>
  <c r="H511" i="5"/>
  <c r="G511" i="5"/>
  <c r="G510" i="5" s="1"/>
  <c r="H510" i="5"/>
  <c r="H507" i="5"/>
  <c r="H506" i="5" s="1"/>
  <c r="G507" i="5"/>
  <c r="G506" i="5" s="1"/>
  <c r="H499" i="5"/>
  <c r="G499" i="5"/>
  <c r="H498" i="5"/>
  <c r="G498" i="5"/>
  <c r="H496" i="5"/>
  <c r="G496" i="5"/>
  <c r="H495" i="5"/>
  <c r="G495" i="5"/>
  <c r="H494" i="5"/>
  <c r="H493" i="5" s="1"/>
  <c r="G494" i="5"/>
  <c r="G493" i="5" s="1"/>
  <c r="H492" i="5"/>
  <c r="H491" i="5" s="1"/>
  <c r="H489" i="5"/>
  <c r="G489" i="5"/>
  <c r="H487" i="5"/>
  <c r="G487" i="5"/>
  <c r="G486" i="5" s="1"/>
  <c r="H486" i="5"/>
  <c r="H484" i="5"/>
  <c r="G484" i="5"/>
  <c r="G483" i="5" s="1"/>
  <c r="H483" i="5"/>
  <c r="H476" i="5"/>
  <c r="H475" i="5" s="1"/>
  <c r="H474" i="5" s="1"/>
  <c r="G476" i="5"/>
  <c r="G475" i="5" s="1"/>
  <c r="G474" i="5" s="1"/>
  <c r="H473" i="5"/>
  <c r="G473" i="5"/>
  <c r="H471" i="5"/>
  <c r="H470" i="5" s="1"/>
  <c r="H469" i="5" s="1"/>
  <c r="G471" i="5"/>
  <c r="G470" i="5" s="1"/>
  <c r="G469" i="5" s="1"/>
  <c r="H468" i="5"/>
  <c r="G468" i="5"/>
  <c r="H466" i="5"/>
  <c r="H465" i="5" s="1"/>
  <c r="H464" i="5" s="1"/>
  <c r="G466" i="5"/>
  <c r="G465" i="5" s="1"/>
  <c r="G464" i="5" s="1"/>
  <c r="H461" i="5"/>
  <c r="G461" i="5"/>
  <c r="G460" i="5" s="1"/>
  <c r="H460" i="5"/>
  <c r="H457" i="5"/>
  <c r="H456" i="5" s="1"/>
  <c r="G457" i="5"/>
  <c r="G456" i="5" s="1"/>
  <c r="H455" i="5"/>
  <c r="H454" i="5" s="1"/>
  <c r="G455" i="5"/>
  <c r="G454" i="5" s="1"/>
  <c r="H450" i="5"/>
  <c r="H449" i="5" s="1"/>
  <c r="H448" i="5" s="1"/>
  <c r="G450" i="5"/>
  <c r="G449" i="5" s="1"/>
  <c r="G448" i="5" s="1"/>
  <c r="H446" i="5"/>
  <c r="G446" i="5"/>
  <c r="H445" i="5"/>
  <c r="H444" i="5" s="1"/>
  <c r="G445" i="5"/>
  <c r="G444" i="5" s="1"/>
  <c r="H442" i="5"/>
  <c r="H441" i="5" s="1"/>
  <c r="H440" i="5" s="1"/>
  <c r="G442" i="5"/>
  <c r="G441" i="5" s="1"/>
  <c r="G440" i="5" s="1"/>
  <c r="H438" i="5"/>
  <c r="H437" i="5" s="1"/>
  <c r="H436" i="5" s="1"/>
  <c r="G438" i="5"/>
  <c r="G437" i="5" s="1"/>
  <c r="G436" i="5" s="1"/>
  <c r="H433" i="5"/>
  <c r="G433" i="5"/>
  <c r="G432" i="5" s="1"/>
  <c r="G431" i="5" s="1"/>
  <c r="G430" i="5" s="1"/>
  <c r="H432" i="5"/>
  <c r="H431" i="5" s="1"/>
  <c r="H430" i="5" s="1"/>
  <c r="H428" i="5"/>
  <c r="H427" i="5" s="1"/>
  <c r="H426" i="5" s="1"/>
  <c r="G428" i="5"/>
  <c r="G427" i="5" s="1"/>
  <c r="G426" i="5" s="1"/>
  <c r="H424" i="5"/>
  <c r="H423" i="5" s="1"/>
  <c r="H422" i="5" s="1"/>
  <c r="G424" i="5"/>
  <c r="G423" i="5" s="1"/>
  <c r="G422" i="5" s="1"/>
  <c r="H420" i="5"/>
  <c r="G420" i="5"/>
  <c r="G419" i="5" s="1"/>
  <c r="G418" i="5" s="1"/>
  <c r="H419" i="5"/>
  <c r="H418" i="5" s="1"/>
  <c r="H415" i="5"/>
  <c r="H414" i="5" s="1"/>
  <c r="H413" i="5" s="1"/>
  <c r="G415" i="5"/>
  <c r="G414" i="5" s="1"/>
  <c r="G413" i="5" s="1"/>
  <c r="H411" i="5"/>
  <c r="G411" i="5"/>
  <c r="G410" i="5" s="1"/>
  <c r="G409" i="5" s="1"/>
  <c r="H410" i="5"/>
  <c r="H409" i="5" s="1"/>
  <c r="H408" i="5"/>
  <c r="G408" i="5"/>
  <c r="H406" i="5"/>
  <c r="G406" i="5"/>
  <c r="G405" i="5" s="1"/>
  <c r="G404" i="5" s="1"/>
  <c r="H405" i="5"/>
  <c r="H404" i="5" s="1"/>
  <c r="H399" i="5"/>
  <c r="H398" i="5" s="1"/>
  <c r="H397" i="5" s="1"/>
  <c r="G399" i="5"/>
  <c r="G398" i="5" s="1"/>
  <c r="G397" i="5" s="1"/>
  <c r="H395" i="5"/>
  <c r="G395" i="5"/>
  <c r="H394" i="5"/>
  <c r="H393" i="5" s="1"/>
  <c r="G394" i="5"/>
  <c r="G393" i="5" s="1"/>
  <c r="H392" i="5"/>
  <c r="G392" i="5"/>
  <c r="H390" i="5"/>
  <c r="H389" i="5" s="1"/>
  <c r="H388" i="5" s="1"/>
  <c r="H387" i="5" s="1"/>
  <c r="G390" i="5"/>
  <c r="G389" i="5" s="1"/>
  <c r="G388" i="5" s="1"/>
  <c r="G387" i="5" s="1"/>
  <c r="H385" i="5"/>
  <c r="H384" i="5" s="1"/>
  <c r="H383" i="5" s="1"/>
  <c r="G385" i="5"/>
  <c r="G384" i="5" s="1"/>
  <c r="G383" i="5" s="1"/>
  <c r="H381" i="5"/>
  <c r="H380" i="5" s="1"/>
  <c r="H379" i="5" s="1"/>
  <c r="G381" i="5"/>
  <c r="G380" i="5" s="1"/>
  <c r="G379" i="5" s="1"/>
  <c r="H377" i="5"/>
  <c r="G377" i="5"/>
  <c r="G376" i="5" s="1"/>
  <c r="G375" i="5" s="1"/>
  <c r="H376" i="5"/>
  <c r="H375" i="5" s="1"/>
  <c r="H372" i="5"/>
  <c r="H371" i="5" s="1"/>
  <c r="G372" i="5"/>
  <c r="G371" i="5" s="1"/>
  <c r="H370" i="5"/>
  <c r="G370" i="5"/>
  <c r="H365" i="5"/>
  <c r="G365" i="5"/>
  <c r="H364" i="5"/>
  <c r="H363" i="5" s="1"/>
  <c r="G364" i="5"/>
  <c r="G363" i="5" s="1"/>
  <c r="H361" i="5"/>
  <c r="G361" i="5"/>
  <c r="G360" i="5" s="1"/>
  <c r="H360" i="5"/>
  <c r="H359" i="5"/>
  <c r="G359" i="5"/>
  <c r="G358" i="5" s="1"/>
  <c r="G357" i="5" s="1"/>
  <c r="G356" i="5" s="1"/>
  <c r="H358" i="5"/>
  <c r="H357" i="5" s="1"/>
  <c r="H356" i="5" s="1"/>
  <c r="H352" i="5"/>
  <c r="H351" i="5" s="1"/>
  <c r="H350" i="5" s="1"/>
  <c r="G352" i="5"/>
  <c r="G351" i="5" s="1"/>
  <c r="G350" i="5" s="1"/>
  <c r="H348" i="5"/>
  <c r="G348" i="5"/>
  <c r="G347" i="5" s="1"/>
  <c r="G346" i="5" s="1"/>
  <c r="H347" i="5"/>
  <c r="H346" i="5" s="1"/>
  <c r="H344" i="5"/>
  <c r="H343" i="5" s="1"/>
  <c r="H342" i="5" s="1"/>
  <c r="G344" i="5"/>
  <c r="G343" i="5" s="1"/>
  <c r="G342" i="5" s="1"/>
  <c r="H340" i="5"/>
  <c r="H339" i="5" s="1"/>
  <c r="H338" i="5" s="1"/>
  <c r="G340" i="5"/>
  <c r="G339" i="5" s="1"/>
  <c r="G338" i="5" s="1"/>
  <c r="H336" i="5"/>
  <c r="H335" i="5" s="1"/>
  <c r="H334" i="5" s="1"/>
  <c r="G336" i="5"/>
  <c r="G335" i="5" s="1"/>
  <c r="G334" i="5" s="1"/>
  <c r="H332" i="5"/>
  <c r="H331" i="5" s="1"/>
  <c r="H330" i="5" s="1"/>
  <c r="G332" i="5"/>
  <c r="G331" i="5" s="1"/>
  <c r="G330" i="5" s="1"/>
  <c r="H325" i="5"/>
  <c r="G325" i="5"/>
  <c r="G324" i="5" s="1"/>
  <c r="G323" i="5" s="1"/>
  <c r="G322" i="5" s="1"/>
  <c r="G321" i="5" s="1"/>
  <c r="H324" i="5"/>
  <c r="H323" i="5" s="1"/>
  <c r="H322" i="5" s="1"/>
  <c r="H321" i="5" s="1"/>
  <c r="H318" i="5"/>
  <c r="G318" i="5"/>
  <c r="H317" i="5"/>
  <c r="G317" i="5"/>
  <c r="H316" i="5"/>
  <c r="G316" i="5"/>
  <c r="G315" i="5" s="1"/>
  <c r="G314" i="5" s="1"/>
  <c r="H315" i="5"/>
  <c r="H314" i="5" s="1"/>
  <c r="H313" i="5" s="1"/>
  <c r="H311" i="5"/>
  <c r="G311" i="5"/>
  <c r="G310" i="5" s="1"/>
  <c r="G309" i="5" s="1"/>
  <c r="G308" i="5" s="1"/>
  <c r="H310" i="5"/>
  <c r="H309" i="5" s="1"/>
  <c r="H308" i="5" s="1"/>
  <c r="H306" i="5"/>
  <c r="H305" i="5" s="1"/>
  <c r="H304" i="5" s="1"/>
  <c r="G306" i="5"/>
  <c r="G305" i="5" s="1"/>
  <c r="G304" i="5" s="1"/>
  <c r="H300" i="5"/>
  <c r="G300" i="5"/>
  <c r="G299" i="5" s="1"/>
  <c r="H299" i="5"/>
  <c r="H298" i="5"/>
  <c r="H297" i="5" s="1"/>
  <c r="H296" i="5" s="1"/>
  <c r="H295" i="5" s="1"/>
  <c r="G298" i="5"/>
  <c r="G297" i="5" s="1"/>
  <c r="G296" i="5" s="1"/>
  <c r="G295" i="5" s="1"/>
  <c r="H293" i="5"/>
  <c r="H292" i="5" s="1"/>
  <c r="G293" i="5"/>
  <c r="G292" i="5" s="1"/>
  <c r="H290" i="5"/>
  <c r="G290" i="5"/>
  <c r="H288" i="5"/>
  <c r="G288" i="5"/>
  <c r="H287" i="5"/>
  <c r="H286" i="5"/>
  <c r="H285" i="5" s="1"/>
  <c r="G286" i="5"/>
  <c r="G285" i="5" s="1"/>
  <c r="H283" i="5"/>
  <c r="H282" i="5" s="1"/>
  <c r="H281" i="5" s="1"/>
  <c r="H280" i="5" s="1"/>
  <c r="G283" i="5"/>
  <c r="G282" i="5" s="1"/>
  <c r="G281" i="5" s="1"/>
  <c r="G280" i="5" s="1"/>
  <c r="H276" i="5"/>
  <c r="G276" i="5"/>
  <c r="H274" i="5"/>
  <c r="H273" i="5" s="1"/>
  <c r="H272" i="5" s="1"/>
  <c r="H271" i="5" s="1"/>
  <c r="G274" i="5"/>
  <c r="G273" i="5" s="1"/>
  <c r="G272" i="5" s="1"/>
  <c r="H266" i="5"/>
  <c r="G266" i="5"/>
  <c r="H265" i="5"/>
  <c r="H264" i="5" s="1"/>
  <c r="G265" i="5"/>
  <c r="G264" i="5" s="1"/>
  <c r="H262" i="5"/>
  <c r="H261" i="5" s="1"/>
  <c r="H260" i="5" s="1"/>
  <c r="G262" i="5"/>
  <c r="G261" i="5" s="1"/>
  <c r="G260" i="5" s="1"/>
  <c r="H255" i="5"/>
  <c r="H256" i="5" s="1"/>
  <c r="H254" i="5" s="1"/>
  <c r="H253" i="5" s="1"/>
  <c r="G255" i="5"/>
  <c r="G256" i="5" s="1"/>
  <c r="G254" i="5" s="1"/>
  <c r="G253" i="5" s="1"/>
  <c r="H252" i="5"/>
  <c r="G252" i="5"/>
  <c r="H251" i="5"/>
  <c r="H250" i="5" s="1"/>
  <c r="G251" i="5"/>
  <c r="G250" i="5" s="1"/>
  <c r="H246" i="5"/>
  <c r="G246" i="5"/>
  <c r="G245" i="5" s="1"/>
  <c r="H245" i="5"/>
  <c r="H244" i="5"/>
  <c r="G244" i="5"/>
  <c r="G243" i="5" s="1"/>
  <c r="G242" i="5" s="1"/>
  <c r="H243" i="5"/>
  <c r="H242" i="5" s="1"/>
  <c r="H237" i="5"/>
  <c r="H236" i="5" s="1"/>
  <c r="H235" i="5" s="1"/>
  <c r="G237" i="5"/>
  <c r="G236" i="5" s="1"/>
  <c r="G235" i="5" s="1"/>
  <c r="H233" i="5"/>
  <c r="H232" i="5" s="1"/>
  <c r="G233" i="5"/>
  <c r="G232" i="5" s="1"/>
  <c r="H231" i="5"/>
  <c r="H230" i="5" s="1"/>
  <c r="G231" i="5"/>
  <c r="G230" i="5" s="1"/>
  <c r="G229" i="5" s="1"/>
  <c r="H226" i="5"/>
  <c r="H225" i="5" s="1"/>
  <c r="H224" i="5" s="1"/>
  <c r="G226" i="5"/>
  <c r="G225" i="5" s="1"/>
  <c r="G224" i="5" s="1"/>
  <c r="H222" i="5"/>
  <c r="H221" i="5" s="1"/>
  <c r="H220" i="5" s="1"/>
  <c r="G222" i="5"/>
  <c r="G221" i="5" s="1"/>
  <c r="G220" i="5" s="1"/>
  <c r="H217" i="5"/>
  <c r="G217" i="5"/>
  <c r="G216" i="5" s="1"/>
  <c r="G215" i="5" s="1"/>
  <c r="H216" i="5"/>
  <c r="H215" i="5" s="1"/>
  <c r="H213" i="5"/>
  <c r="H212" i="5" s="1"/>
  <c r="H211" i="5" s="1"/>
  <c r="G213" i="5"/>
  <c r="G212" i="5" s="1"/>
  <c r="G211" i="5" s="1"/>
  <c r="H209" i="5"/>
  <c r="H207" i="5" s="1"/>
  <c r="G209" i="5"/>
  <c r="G208" i="5" s="1"/>
  <c r="H208" i="5"/>
  <c r="H205" i="5"/>
  <c r="H204" i="5" s="1"/>
  <c r="G205" i="5"/>
  <c r="G204" i="5" s="1"/>
  <c r="H203" i="5"/>
  <c r="H201" i="5"/>
  <c r="H200" i="5" s="1"/>
  <c r="G201" i="5"/>
  <c r="G200" i="5" s="1"/>
  <c r="H194" i="5"/>
  <c r="H193" i="5" s="1"/>
  <c r="H192" i="5" s="1"/>
  <c r="G194" i="5"/>
  <c r="G191" i="5" s="1"/>
  <c r="H189" i="5"/>
  <c r="H187" i="5" s="1"/>
  <c r="H186" i="5" s="1"/>
  <c r="G189" i="5"/>
  <c r="G188" i="5" s="1"/>
  <c r="H181" i="5"/>
  <c r="G181" i="5"/>
  <c r="G180" i="5" s="1"/>
  <c r="H180" i="5"/>
  <c r="H179" i="5"/>
  <c r="G179" i="5"/>
  <c r="G178" i="5" s="1"/>
  <c r="G177" i="5" s="1"/>
  <c r="H178" i="5"/>
  <c r="H177" i="5" s="1"/>
  <c r="H174" i="5"/>
  <c r="G174" i="5"/>
  <c r="H173" i="5"/>
  <c r="G173" i="5"/>
  <c r="H171" i="5"/>
  <c r="G171" i="5"/>
  <c r="H169" i="5"/>
  <c r="H168" i="5" s="1"/>
  <c r="H167" i="5" s="1"/>
  <c r="G169" i="5"/>
  <c r="G168" i="5" s="1"/>
  <c r="G167" i="5" s="1"/>
  <c r="H163" i="5"/>
  <c r="G163" i="5"/>
  <c r="G162" i="5" s="1"/>
  <c r="G161" i="5" s="1"/>
  <c r="H162" i="5"/>
  <c r="H161" i="5" s="1"/>
  <c r="H159" i="5"/>
  <c r="H158" i="5" s="1"/>
  <c r="H157" i="5" s="1"/>
  <c r="G159" i="5"/>
  <c r="G158" i="5" s="1"/>
  <c r="G157" i="5" s="1"/>
  <c r="H155" i="5"/>
  <c r="G155" i="5"/>
  <c r="H154" i="5"/>
  <c r="H153" i="5" s="1"/>
  <c r="G154" i="5"/>
  <c r="G153" i="5" s="1"/>
  <c r="H151" i="5"/>
  <c r="G151" i="5"/>
  <c r="G150" i="5" s="1"/>
  <c r="G149" i="5" s="1"/>
  <c r="H150" i="5"/>
  <c r="H149" i="5" s="1"/>
  <c r="H145" i="5"/>
  <c r="H144" i="5" s="1"/>
  <c r="H143" i="5" s="1"/>
  <c r="H142" i="5" s="1"/>
  <c r="G145" i="5"/>
  <c r="G144" i="5" s="1"/>
  <c r="G143" i="5" s="1"/>
  <c r="G142" i="5" s="1"/>
  <c r="H140" i="5"/>
  <c r="H139" i="5" s="1"/>
  <c r="H138" i="5" s="1"/>
  <c r="H137" i="5" s="1"/>
  <c r="H136" i="5" s="1"/>
  <c r="H135" i="5" s="1"/>
  <c r="G140" i="5"/>
  <c r="G139" i="5" s="1"/>
  <c r="G138" i="5" s="1"/>
  <c r="G137" i="5" s="1"/>
  <c r="G136" i="5" s="1"/>
  <c r="G135" i="5" s="1"/>
  <c r="H132" i="5"/>
  <c r="G132" i="5"/>
  <c r="G131" i="5" s="1"/>
  <c r="G130" i="5" s="1"/>
  <c r="H131" i="5"/>
  <c r="H130" i="5" s="1"/>
  <c r="H127" i="5"/>
  <c r="H126" i="5" s="1"/>
  <c r="H125" i="5" s="1"/>
  <c r="H124" i="5" s="1"/>
  <c r="G127" i="5"/>
  <c r="G126" i="5" s="1"/>
  <c r="G125" i="5" s="1"/>
  <c r="G124" i="5" s="1"/>
  <c r="H119" i="5"/>
  <c r="H118" i="5" s="1"/>
  <c r="G119" i="5"/>
  <c r="G118" i="5" s="1"/>
  <c r="H115" i="5"/>
  <c r="H114" i="5" s="1"/>
  <c r="G115" i="5"/>
  <c r="G114" i="5" s="1"/>
  <c r="H109" i="5"/>
  <c r="H108" i="5" s="1"/>
  <c r="H107" i="5" s="1"/>
  <c r="G109" i="5"/>
  <c r="G108" i="5" s="1"/>
  <c r="G107" i="5" s="1"/>
  <c r="H105" i="5"/>
  <c r="H104" i="5" s="1"/>
  <c r="H103" i="5" s="1"/>
  <c r="G105" i="5"/>
  <c r="G104" i="5" s="1"/>
  <c r="G103" i="5" s="1"/>
  <c r="H101" i="5"/>
  <c r="H100" i="5" s="1"/>
  <c r="H99" i="5" s="1"/>
  <c r="G101" i="5"/>
  <c r="G100" i="5" s="1"/>
  <c r="G99" i="5" s="1"/>
  <c r="H97" i="5"/>
  <c r="G97" i="5"/>
  <c r="G96" i="5" s="1"/>
  <c r="G95" i="5" s="1"/>
  <c r="H96" i="5"/>
  <c r="H95" i="5" s="1"/>
  <c r="H93" i="5"/>
  <c r="H92" i="5" s="1"/>
  <c r="H91" i="5" s="1"/>
  <c r="G93" i="5"/>
  <c r="G92" i="5" s="1"/>
  <c r="G91" i="5" s="1"/>
  <c r="H84" i="5"/>
  <c r="H83" i="5" s="1"/>
  <c r="G84" i="5"/>
  <c r="G83" i="5" s="1"/>
  <c r="H81" i="5"/>
  <c r="G81" i="5"/>
  <c r="H80" i="5"/>
  <c r="H79" i="5" s="1"/>
  <c r="H78" i="5" s="1"/>
  <c r="G80" i="5"/>
  <c r="G79" i="5" s="1"/>
  <c r="G78" i="5" s="1"/>
  <c r="H75" i="5"/>
  <c r="G75" i="5"/>
  <c r="G74" i="5" s="1"/>
  <c r="H74" i="5"/>
  <c r="H69" i="5"/>
  <c r="H68" i="5" s="1"/>
  <c r="H67" i="5" s="1"/>
  <c r="H66" i="5" s="1"/>
  <c r="G69" i="5"/>
  <c r="G68" i="5" s="1"/>
  <c r="G67" i="5" s="1"/>
  <c r="G66" i="5" s="1"/>
  <c r="H64" i="5"/>
  <c r="H63" i="5" s="1"/>
  <c r="H61" i="5"/>
  <c r="G61" i="5"/>
  <c r="H60" i="5"/>
  <c r="G60" i="5"/>
  <c r="H59" i="5"/>
  <c r="H58" i="5" s="1"/>
  <c r="G59" i="5"/>
  <c r="G58" i="5" s="1"/>
  <c r="H56" i="5"/>
  <c r="H55" i="5" s="1"/>
  <c r="G56" i="5"/>
  <c r="G55" i="5" s="1"/>
  <c r="H54" i="5"/>
  <c r="G54" i="5"/>
  <c r="G51" i="5" s="1"/>
  <c r="G50" i="5" s="1"/>
  <c r="H51" i="5"/>
  <c r="H50" i="5" s="1"/>
  <c r="H47" i="5"/>
  <c r="H46" i="5" s="1"/>
  <c r="G47" i="5"/>
  <c r="G46" i="5" s="1"/>
  <c r="H40" i="5"/>
  <c r="H38" i="5" s="1"/>
  <c r="H37" i="5" s="1"/>
  <c r="G40" i="5"/>
  <c r="G38" i="5" s="1"/>
  <c r="G37" i="5" s="1"/>
  <c r="G35" i="5"/>
  <c r="G34" i="5" s="1"/>
  <c r="G33" i="5" s="1"/>
  <c r="H34" i="5"/>
  <c r="H33" i="5" s="1"/>
  <c r="H30" i="5"/>
  <c r="H29" i="5" s="1"/>
  <c r="H28" i="5" s="1"/>
  <c r="H27" i="5" s="1"/>
  <c r="G30" i="5"/>
  <c r="G29" i="5" s="1"/>
  <c r="G28" i="5" s="1"/>
  <c r="G27" i="5" s="1"/>
  <c r="H24" i="5"/>
  <c r="H23" i="5" s="1"/>
  <c r="H22" i="5" s="1"/>
  <c r="G24" i="5"/>
  <c r="G23" i="5" s="1"/>
  <c r="G22" i="5" s="1"/>
  <c r="H21" i="5"/>
  <c r="H20" i="5" s="1"/>
  <c r="H19" i="5" s="1"/>
  <c r="G21" i="5"/>
  <c r="G20" i="5" s="1"/>
  <c r="G19" i="5" s="1"/>
  <c r="E63" i="4"/>
  <c r="D63" i="4"/>
  <c r="E61" i="4"/>
  <c r="D61" i="4"/>
  <c r="E60" i="4"/>
  <c r="D60" i="4"/>
  <c r="D59" i="4" s="1"/>
  <c r="E59" i="4"/>
  <c r="E57" i="4"/>
  <c r="D57" i="4"/>
  <c r="D56" i="4" s="1"/>
  <c r="E56" i="4"/>
  <c r="E54" i="4"/>
  <c r="D54" i="4"/>
  <c r="E53" i="4"/>
  <c r="E52" i="4" s="1"/>
  <c r="D53" i="4"/>
  <c r="E50" i="4"/>
  <c r="D50" i="4"/>
  <c r="E49" i="4"/>
  <c r="D49" i="4"/>
  <c r="E48" i="4"/>
  <c r="E47" i="4" s="1"/>
  <c r="D48" i="4"/>
  <c r="E45" i="4"/>
  <c r="D45" i="4"/>
  <c r="E44" i="4"/>
  <c r="D44" i="4"/>
  <c r="D43" i="4" s="1"/>
  <c r="E43" i="4"/>
  <c r="E41" i="4"/>
  <c r="D41" i="4"/>
  <c r="E40" i="4"/>
  <c r="D40" i="4"/>
  <c r="E39" i="4"/>
  <c r="D39" i="4"/>
  <c r="E38" i="4"/>
  <c r="E37" i="4" s="1"/>
  <c r="D38" i="4"/>
  <c r="D37" i="4" s="1"/>
  <c r="E35" i="4"/>
  <c r="D35" i="4"/>
  <c r="E34" i="4"/>
  <c r="E31" i="4" s="1"/>
  <c r="E33" i="4"/>
  <c r="D33" i="4"/>
  <c r="E32" i="4"/>
  <c r="D32" i="4"/>
  <c r="E29" i="4"/>
  <c r="D29" i="4"/>
  <c r="E28" i="4"/>
  <c r="D28" i="4"/>
  <c r="E27" i="4"/>
  <c r="D27" i="4"/>
  <c r="E26" i="4"/>
  <c r="D26" i="4"/>
  <c r="E25" i="4"/>
  <c r="D25" i="4"/>
  <c r="E24" i="4"/>
  <c r="E22" i="4"/>
  <c r="D22" i="4"/>
  <c r="E21" i="4"/>
  <c r="D21" i="4"/>
  <c r="E20" i="4"/>
  <c r="D20" i="4"/>
  <c r="D19" i="4" s="1"/>
  <c r="E19" i="4"/>
  <c r="E17" i="4"/>
  <c r="D17" i="4"/>
  <c r="D16" i="4" s="1"/>
  <c r="E16" i="4"/>
  <c r="E14" i="4"/>
  <c r="D14" i="4"/>
  <c r="E13" i="4"/>
  <c r="D13" i="4"/>
  <c r="E12" i="4"/>
  <c r="D12" i="4"/>
  <c r="E11" i="4"/>
  <c r="E10" i="4"/>
  <c r="D10" i="4"/>
  <c r="E9" i="4"/>
  <c r="D9" i="4"/>
  <c r="I369" i="3"/>
  <c r="I368" i="3" s="1"/>
  <c r="I367" i="3" s="1"/>
  <c r="H368" i="3"/>
  <c r="H367" i="3" s="1"/>
  <c r="I1102" i="3"/>
  <c r="I1113" i="3"/>
  <c r="G499" i="3"/>
  <c r="G498" i="3" s="1"/>
  <c r="G497" i="3" s="1"/>
  <c r="H499" i="3"/>
  <c r="H498" i="3" s="1"/>
  <c r="H497" i="3" s="1"/>
  <c r="I460" i="3"/>
  <c r="I441" i="3"/>
  <c r="I372" i="3"/>
  <c r="D24" i="4" l="1"/>
  <c r="G505" i="5"/>
  <c r="G482" i="5"/>
  <c r="G481" i="5" s="1"/>
  <c r="G479" i="5" s="1"/>
  <c r="H505" i="5"/>
  <c r="H129" i="5"/>
  <c r="H123" i="5" s="1"/>
  <c r="H122" i="5" s="1"/>
  <c r="G199" i="5"/>
  <c r="H176" i="5"/>
  <c r="H453" i="5"/>
  <c r="H452" i="5" s="1"/>
  <c r="H681" i="5"/>
  <c r="D52" i="4"/>
  <c r="G435" i="5"/>
  <c r="G514" i="5"/>
  <c r="D47" i="4"/>
  <c r="G453" i="5"/>
  <c r="G452" i="5" s="1"/>
  <c r="H482" i="5"/>
  <c r="H481" i="5" s="1"/>
  <c r="H480" i="5" s="1"/>
  <c r="G492" i="5"/>
  <c r="G491" i="5" s="1"/>
  <c r="G541" i="5"/>
  <c r="G685" i="5"/>
  <c r="G684" i="5" s="1"/>
  <c r="G683" i="5" s="1"/>
  <c r="G669" i="5"/>
  <c r="G668" i="5" s="1"/>
  <c r="G667" i="5" s="1"/>
  <c r="G659" i="5" s="1"/>
  <c r="G682" i="5"/>
  <c r="H435" i="5"/>
  <c r="G572" i="5"/>
  <c r="G571" i="5" s="1"/>
  <c r="H73" i="5"/>
  <c r="H72" i="5" s="1"/>
  <c r="H71" i="5" s="1"/>
  <c r="H550" i="5"/>
  <c r="H659" i="5"/>
  <c r="G287" i="5"/>
  <c r="G313" i="5"/>
  <c r="G303" i="5" s="1"/>
  <c r="G302" i="5" s="1"/>
  <c r="G504" i="5"/>
  <c r="G503" i="5" s="1"/>
  <c r="G502" i="5" s="1"/>
  <c r="G501" i="5" s="1"/>
  <c r="H514" i="5"/>
  <c r="H641" i="5"/>
  <c r="H640" i="5" s="1"/>
  <c r="H639" i="5" s="1"/>
  <c r="G176" i="5"/>
  <c r="G166" i="5" s="1"/>
  <c r="G165" i="5" s="1"/>
  <c r="H188" i="5"/>
  <c r="H557" i="5"/>
  <c r="H556" i="5" s="1"/>
  <c r="H549" i="5" s="1"/>
  <c r="H548" i="5" s="1"/>
  <c r="G729" i="5"/>
  <c r="G728" i="5" s="1"/>
  <c r="G727" i="5"/>
  <c r="G726" i="5" s="1"/>
  <c r="G725" i="5" s="1"/>
  <c r="G724" i="5" s="1"/>
  <c r="E8" i="4"/>
  <c r="E6" i="4" s="1"/>
  <c r="G480" i="5"/>
  <c r="H541" i="5"/>
  <c r="H540" i="5"/>
  <c r="H539" i="5" s="1"/>
  <c r="H538" i="5" s="1"/>
  <c r="G549" i="5"/>
  <c r="G548" i="5" s="1"/>
  <c r="D8" i="4"/>
  <c r="G417" i="5"/>
  <c r="G403" i="5" s="1"/>
  <c r="H229" i="5"/>
  <c r="H270" i="5"/>
  <c r="H303" i="5"/>
  <c r="H302" i="5" s="1"/>
  <c r="H355" i="5"/>
  <c r="H228" i="5"/>
  <c r="H241" i="5"/>
  <c r="H269" i="5"/>
  <c r="H374" i="5"/>
  <c r="H369" i="5" s="1"/>
  <c r="H368" i="5" s="1"/>
  <c r="H367" i="5" s="1"/>
  <c r="G18" i="5"/>
  <c r="G17" i="5" s="1"/>
  <c r="G16" i="5" s="1"/>
  <c r="H148" i="5"/>
  <c r="H147" i="5" s="1"/>
  <c r="G355" i="5"/>
  <c r="H417" i="5"/>
  <c r="H403" i="5" s="1"/>
  <c r="G259" i="5"/>
  <c r="G258" i="5" s="1"/>
  <c r="G257" i="5" s="1"/>
  <c r="H18" i="5"/>
  <c r="H17" i="5" s="1"/>
  <c r="H16" i="5" s="1"/>
  <c r="G187" i="5"/>
  <c r="G186" i="5" s="1"/>
  <c r="G185" i="5" s="1"/>
  <c r="G184" i="5" s="1"/>
  <c r="H191" i="5"/>
  <c r="H185" i="5" s="1"/>
  <c r="H184" i="5" s="1"/>
  <c r="G207" i="5"/>
  <c r="G198" i="5" s="1"/>
  <c r="G197" i="5" s="1"/>
  <c r="G196" i="5" s="1"/>
  <c r="H113" i="5"/>
  <c r="H111" i="5" s="1"/>
  <c r="G129" i="5"/>
  <c r="G123" i="5" s="1"/>
  <c r="G122" i="5" s="1"/>
  <c r="H166" i="5"/>
  <c r="H165" i="5" s="1"/>
  <c r="G203" i="5"/>
  <c r="G241" i="5"/>
  <c r="H329" i="5"/>
  <c r="G374" i="5"/>
  <c r="G369" i="5" s="1"/>
  <c r="G368" i="5" s="1"/>
  <c r="G367" i="5" s="1"/>
  <c r="H259" i="5"/>
  <c r="H258" i="5" s="1"/>
  <c r="H257" i="5" s="1"/>
  <c r="H279" i="5"/>
  <c r="H278" i="5" s="1"/>
  <c r="G90" i="5"/>
  <c r="G89" i="5" s="1"/>
  <c r="G88" i="5" s="1"/>
  <c r="G193" i="5"/>
  <c r="G192" i="5" s="1"/>
  <c r="H199" i="5"/>
  <c r="H198" i="5" s="1"/>
  <c r="H197" i="5" s="1"/>
  <c r="H196" i="5" s="1"/>
  <c r="G228" i="5"/>
  <c r="D34" i="4" s="1"/>
  <c r="D31" i="4" s="1"/>
  <c r="G45" i="5"/>
  <c r="G44" i="5" s="1"/>
  <c r="G43" i="5" s="1"/>
  <c r="G270" i="5"/>
  <c r="G271" i="5"/>
  <c r="G269" i="5"/>
  <c r="H90" i="5"/>
  <c r="H89" i="5" s="1"/>
  <c r="H88" i="5" s="1"/>
  <c r="G73" i="5"/>
  <c r="G72" i="5" s="1"/>
  <c r="G71" i="5" s="1"/>
  <c r="G148" i="5"/>
  <c r="G147" i="5" s="1"/>
  <c r="G279" i="5"/>
  <c r="G278" i="5" s="1"/>
  <c r="G329" i="5"/>
  <c r="G32" i="5"/>
  <c r="G26" i="5" s="1"/>
  <c r="G25" i="5" s="1"/>
  <c r="G113" i="5"/>
  <c r="G111" i="5" s="1"/>
  <c r="H32" i="5"/>
  <c r="H26" i="5" s="1"/>
  <c r="H25" i="5" s="1"/>
  <c r="H15" i="5" s="1"/>
  <c r="H14" i="5" s="1"/>
  <c r="H45" i="5"/>
  <c r="H44" i="5" s="1"/>
  <c r="H43" i="5" s="1"/>
  <c r="H249" i="5"/>
  <c r="G249" i="5"/>
  <c r="G256" i="3"/>
  <c r="H256" i="3"/>
  <c r="G259" i="3"/>
  <c r="G257" i="3" s="1"/>
  <c r="H259" i="3"/>
  <c r="H257" i="3" s="1"/>
  <c r="I111" i="3"/>
  <c r="I108" i="3"/>
  <c r="G478" i="5" l="1"/>
  <c r="G112" i="5"/>
  <c r="H547" i="5"/>
  <c r="G42" i="5"/>
  <c r="H112" i="5"/>
  <c r="H402" i="5"/>
  <c r="H401" i="5" s="1"/>
  <c r="H546" i="5"/>
  <c r="H479" i="5"/>
  <c r="H478" i="5" s="1"/>
  <c r="H504" i="5"/>
  <c r="H503" i="5" s="1"/>
  <c r="H502" i="5" s="1"/>
  <c r="H501" i="5" s="1"/>
  <c r="G240" i="5"/>
  <c r="G239" i="5" s="1"/>
  <c r="G183" i="5" s="1"/>
  <c r="H268" i="5"/>
  <c r="G402" i="5"/>
  <c r="G401" i="5" s="1"/>
  <c r="D6" i="4"/>
  <c r="G354" i="5"/>
  <c r="G15" i="5"/>
  <c r="G14" i="5" s="1"/>
  <c r="G547" i="5"/>
  <c r="G546" i="5" s="1"/>
  <c r="G681" i="5"/>
  <c r="G87" i="5"/>
  <c r="H134" i="5"/>
  <c r="H240" i="5"/>
  <c r="H239" i="5" s="1"/>
  <c r="H183" i="5" s="1"/>
  <c r="H42" i="5"/>
  <c r="H354" i="5"/>
  <c r="G134" i="5"/>
  <c r="H87" i="5"/>
  <c r="H328" i="5"/>
  <c r="H327" i="5"/>
  <c r="H320" i="5" s="1"/>
  <c r="G328" i="5"/>
  <c r="G327" i="5"/>
  <c r="G320" i="5" s="1"/>
  <c r="G268" i="5"/>
  <c r="G258" i="3"/>
  <c r="H258" i="3"/>
  <c r="G41" i="5" l="1"/>
  <c r="G13" i="5" s="1"/>
  <c r="H41" i="5"/>
  <c r="H13" i="5" s="1"/>
  <c r="G107" i="3"/>
  <c r="G355" i="3"/>
  <c r="G354" i="3" s="1"/>
  <c r="G371" i="3"/>
  <c r="G370" i="3" s="1"/>
  <c r="G403" i="3"/>
  <c r="G402" i="3"/>
  <c r="G440" i="3"/>
  <c r="G439" i="3" s="1"/>
  <c r="G459" i="3"/>
  <c r="G458" i="3" s="1"/>
  <c r="G515" i="3"/>
  <c r="G514" i="3" s="1"/>
  <c r="G513" i="3" s="1"/>
  <c r="G512" i="3" s="1"/>
  <c r="G519" i="3"/>
  <c r="G518" i="3" s="1"/>
  <c r="G517" i="3" s="1"/>
  <c r="H440" i="3"/>
  <c r="H439" i="3" s="1"/>
  <c r="G475" i="3"/>
  <c r="H459" i="3"/>
  <c r="I440" i="3"/>
  <c r="I292" i="3"/>
  <c r="I291" i="3"/>
  <c r="H290" i="3"/>
  <c r="G290" i="3"/>
  <c r="G82" i="3"/>
  <c r="G81" i="3" s="1"/>
  <c r="G80" i="3" s="1"/>
  <c r="G353" i="3" l="1"/>
  <c r="G366" i="3"/>
  <c r="I439" i="3"/>
  <c r="I290" i="3"/>
  <c r="I107" i="3"/>
  <c r="I106" i="3" s="1"/>
  <c r="H107" i="3"/>
  <c r="H106" i="3" s="1"/>
  <c r="I110" i="3" l="1"/>
  <c r="I109" i="3" s="1"/>
  <c r="I105" i="3" s="1"/>
  <c r="H110" i="3"/>
  <c r="H109" i="3" s="1"/>
  <c r="H105" i="3" s="1"/>
  <c r="G110" i="3"/>
  <c r="G109" i="3" s="1"/>
  <c r="G106" i="3" l="1"/>
  <c r="G105" i="3" s="1"/>
  <c r="G87" i="3"/>
  <c r="I89" i="3"/>
  <c r="I608" i="3"/>
  <c r="I609" i="3"/>
  <c r="H607" i="3"/>
  <c r="G607" i="3"/>
  <c r="I667" i="3"/>
  <c r="I666" i="3"/>
  <c r="H665" i="3"/>
  <c r="H664" i="3" s="1"/>
  <c r="H663" i="3" s="1"/>
  <c r="H662" i="3" s="1"/>
  <c r="G665" i="3"/>
  <c r="G664" i="3" s="1"/>
  <c r="G663" i="3" s="1"/>
  <c r="G662" i="3" s="1"/>
  <c r="H475" i="3"/>
  <c r="I910" i="3"/>
  <c r="I1112" i="3"/>
  <c r="I1111" i="3" s="1"/>
  <c r="I1110" i="3" s="1"/>
  <c r="H1112" i="3"/>
  <c r="H1111" i="3" s="1"/>
  <c r="H1110" i="3" s="1"/>
  <c r="G1112" i="3"/>
  <c r="G1111" i="3" s="1"/>
  <c r="G1110" i="3" s="1"/>
  <c r="I1101" i="3"/>
  <c r="I1100" i="3" s="1"/>
  <c r="I1099" i="3" s="1"/>
  <c r="H1101" i="3"/>
  <c r="H1100" i="3" s="1"/>
  <c r="H1099" i="3" s="1"/>
  <c r="G1101" i="3"/>
  <c r="G1100" i="3" s="1"/>
  <c r="G1099" i="3" s="1"/>
  <c r="H141" i="3"/>
  <c r="H140" i="3" s="1"/>
  <c r="G141" i="3"/>
  <c r="G140" i="3" s="1"/>
  <c r="I143" i="3"/>
  <c r="I142" i="3"/>
  <c r="I356" i="3"/>
  <c r="I355" i="3" s="1"/>
  <c r="H355" i="3"/>
  <c r="H354" i="3" s="1"/>
  <c r="H87" i="3"/>
  <c r="I286" i="3"/>
  <c r="I285" i="3" s="1"/>
  <c r="I284" i="3" s="1"/>
  <c r="H285" i="3"/>
  <c r="H284" i="3" s="1"/>
  <c r="G285" i="3"/>
  <c r="G284" i="3" s="1"/>
  <c r="I607" i="3" l="1"/>
  <c r="I665" i="3"/>
  <c r="I141" i="3"/>
  <c r="I140" i="3" s="1"/>
  <c r="H353" i="3"/>
  <c r="I354" i="3"/>
  <c r="I353" i="3"/>
  <c r="I59" i="3"/>
  <c r="I84" i="3"/>
  <c r="I91" i="3"/>
  <c r="I148" i="3"/>
  <c r="I234" i="3"/>
  <c r="I320" i="3"/>
  <c r="I511" i="3"/>
  <c r="I738" i="3"/>
  <c r="I737" i="3" s="1"/>
  <c r="I736" i="3" s="1"/>
  <c r="I735" i="3" s="1"/>
  <c r="H737" i="3"/>
  <c r="H736" i="3" s="1"/>
  <c r="H735" i="3" s="1"/>
  <c r="G737" i="3"/>
  <c r="G736" i="3" s="1"/>
  <c r="G735" i="3" s="1"/>
  <c r="G591" i="3"/>
  <c r="G590" i="3" s="1"/>
  <c r="G589" i="3" s="1"/>
  <c r="H591" i="3"/>
  <c r="H590" i="3" s="1"/>
  <c r="H589" i="3" s="1"/>
  <c r="H82" i="3"/>
  <c r="I501" i="3"/>
  <c r="I520" i="3"/>
  <c r="I519" i="3" s="1"/>
  <c r="I518" i="3" s="1"/>
  <c r="I517" i="3" s="1"/>
  <c r="H519" i="3"/>
  <c r="H518" i="3" s="1"/>
  <c r="H517" i="3" s="1"/>
  <c r="H515" i="3"/>
  <c r="H514" i="3" s="1"/>
  <c r="H513" i="3" s="1"/>
  <c r="H512" i="3" s="1"/>
  <c r="I516" i="3"/>
  <c r="H458" i="3"/>
  <c r="I371" i="3"/>
  <c r="H371" i="3"/>
  <c r="I510" i="3"/>
  <c r="I509" i="3" s="1"/>
  <c r="I508" i="3" s="1"/>
  <c r="I507" i="3" s="1"/>
  <c r="H509" i="3"/>
  <c r="H508" i="3" s="1"/>
  <c r="H507" i="3" s="1"/>
  <c r="G509" i="3"/>
  <c r="G508" i="3" s="1"/>
  <c r="G507" i="3" s="1"/>
  <c r="H492" i="3"/>
  <c r="H491" i="3" s="1"/>
  <c r="H490" i="3" s="1"/>
  <c r="H489" i="3" s="1"/>
  <c r="G492" i="3"/>
  <c r="G491" i="3" s="1"/>
  <c r="G490" i="3" s="1"/>
  <c r="G489" i="3" s="1"/>
  <c r="I493" i="3"/>
  <c r="I492" i="3" s="1"/>
  <c r="I491" i="3" s="1"/>
  <c r="I490" i="3" s="1"/>
  <c r="I489" i="3" s="1"/>
  <c r="I470" i="3"/>
  <c r="I469" i="3" s="1"/>
  <c r="I468" i="3" s="1"/>
  <c r="H469" i="3"/>
  <c r="H468" i="3" s="1"/>
  <c r="G469" i="3"/>
  <c r="G468" i="3" s="1"/>
  <c r="H232" i="3"/>
  <c r="H231" i="3" s="1"/>
  <c r="H230" i="3" s="1"/>
  <c r="G232" i="3"/>
  <c r="G231" i="3" s="1"/>
  <c r="G230" i="3" s="1"/>
  <c r="I233" i="3"/>
  <c r="I232" i="3" s="1"/>
  <c r="I231" i="3" s="1"/>
  <c r="I230" i="3" s="1"/>
  <c r="H130" i="3"/>
  <c r="G130" i="3"/>
  <c r="I132" i="3"/>
  <c r="I83" i="3"/>
  <c r="I82" i="3" s="1"/>
  <c r="I81" i="3" s="1"/>
  <c r="I80" i="3" s="1"/>
  <c r="I403" i="3"/>
  <c r="I459" i="3" l="1"/>
  <c r="I458" i="3" s="1"/>
  <c r="I592" i="3"/>
  <c r="I591" i="3" s="1"/>
  <c r="I590" i="3" s="1"/>
  <c r="I589" i="3" s="1"/>
  <c r="I515" i="3"/>
  <c r="I514" i="3" s="1"/>
  <c r="I513" i="3" s="1"/>
  <c r="I512" i="3" s="1"/>
  <c r="H370" i="3"/>
  <c r="H366" i="3" s="1"/>
  <c r="I370" i="3"/>
  <c r="I366" i="3" s="1"/>
  <c r="H401" i="3"/>
  <c r="H400" i="3" s="1"/>
  <c r="H399" i="3" s="1"/>
  <c r="H398" i="3" s="1"/>
  <c r="H397" i="3" s="1"/>
  <c r="G401" i="3"/>
  <c r="G400" i="3" s="1"/>
  <c r="G399" i="3" s="1"/>
  <c r="G398" i="3" s="1"/>
  <c r="G397" i="3" s="1"/>
  <c r="I402" i="3"/>
  <c r="I401" i="3" s="1"/>
  <c r="I400" i="3" s="1"/>
  <c r="I399" i="3" s="1"/>
  <c r="I398" i="3" s="1"/>
  <c r="I397" i="3" s="1"/>
  <c r="I918" i="3"/>
  <c r="I917" i="3" s="1"/>
  <c r="H917" i="3"/>
  <c r="G917" i="3"/>
  <c r="I669" i="3"/>
  <c r="I668" i="3"/>
  <c r="I101" i="3"/>
  <c r="I100" i="3"/>
  <c r="I104" i="3"/>
  <c r="I219" i="3"/>
  <c r="I218" i="3" s="1"/>
  <c r="I217" i="3" s="1"/>
  <c r="I216" i="3" s="1"/>
  <c r="I203" i="3"/>
  <c r="I248" i="3"/>
  <c r="I247" i="3" s="1"/>
  <c r="I246" i="3" s="1"/>
  <c r="I250" i="3"/>
  <c r="I249" i="3" s="1"/>
  <c r="I252" i="3"/>
  <c r="I251" i="3" s="1"/>
  <c r="I267" i="3"/>
  <c r="I279" i="3"/>
  <c r="I306" i="3"/>
  <c r="I311" i="3"/>
  <c r="I315" i="3"/>
  <c r="I319" i="3"/>
  <c r="I333" i="3"/>
  <c r="I383" i="3"/>
  <c r="I476" i="3"/>
  <c r="I475" i="3" s="1"/>
  <c r="G1022" i="3"/>
  <c r="G1021" i="3" s="1"/>
  <c r="G309" i="3"/>
  <c r="G307" i="3" s="1"/>
  <c r="G304" i="3"/>
  <c r="G303" i="3" s="1"/>
  <c r="G199" i="3"/>
  <c r="G198" i="3" s="1"/>
  <c r="H199" i="3"/>
  <c r="H198" i="3" s="1"/>
  <c r="G55" i="3"/>
  <c r="G54" i="3" s="1"/>
  <c r="G51" i="3"/>
  <c r="G831" i="3"/>
  <c r="G574" i="3"/>
  <c r="G474" i="3"/>
  <c r="G473" i="3" s="1"/>
  <c r="G381" i="3"/>
  <c r="G332" i="3"/>
  <c r="G331" i="3" s="1"/>
  <c r="G330" i="3" s="1"/>
  <c r="G318" i="3"/>
  <c r="G317" i="3" s="1"/>
  <c r="G316" i="3" s="1"/>
  <c r="G314" i="3"/>
  <c r="G313" i="3" s="1"/>
  <c r="G312" i="3" s="1"/>
  <c r="G289" i="3"/>
  <c r="G288" i="3" s="1"/>
  <c r="G287" i="3" s="1"/>
  <c r="G278" i="3"/>
  <c r="G277" i="3" s="1"/>
  <c r="G276" i="3" s="1"/>
  <c r="G274" i="3"/>
  <c r="G273" i="3" s="1"/>
  <c r="G272" i="3" s="1"/>
  <c r="G265" i="3"/>
  <c r="G251" i="3"/>
  <c r="G249" i="3"/>
  <c r="G247" i="3"/>
  <c r="G246" i="3" s="1"/>
  <c r="G218" i="3"/>
  <c r="G217" i="3" s="1"/>
  <c r="G216" i="3" s="1"/>
  <c r="G202" i="3"/>
  <c r="G201" i="3" s="1"/>
  <c r="G186" i="3"/>
  <c r="G185" i="3" s="1"/>
  <c r="G103" i="3"/>
  <c r="G102" i="3" s="1"/>
  <c r="G99" i="3"/>
  <c r="G98" i="3" s="1"/>
  <c r="H572" i="3"/>
  <c r="H571" i="3" s="1"/>
  <c r="G572" i="3"/>
  <c r="G571" i="3" s="1"/>
  <c r="H251" i="3"/>
  <c r="H249" i="3"/>
  <c r="H247" i="3"/>
  <c r="H246" i="3" s="1"/>
  <c r="H218" i="3"/>
  <c r="H217" i="3" s="1"/>
  <c r="H216" i="3" s="1"/>
  <c r="H245" i="3" l="1"/>
  <c r="G302" i="3"/>
  <c r="G301" i="3" s="1"/>
  <c r="H304" i="3"/>
  <c r="H303" i="3" s="1"/>
  <c r="G245" i="3"/>
  <c r="G97" i="3"/>
  <c r="G197" i="3"/>
  <c r="I245" i="3"/>
  <c r="H381" i="3"/>
  <c r="H574" i="3"/>
  <c r="I577" i="3"/>
  <c r="I576" i="3" s="1"/>
  <c r="I575" i="3" s="1"/>
  <c r="H576" i="3"/>
  <c r="H575" i="3" s="1"/>
  <c r="G576" i="3"/>
  <c r="G575" i="3" s="1"/>
  <c r="H24" i="3"/>
  <c r="G24" i="3"/>
  <c r="I25" i="3"/>
  <c r="I24" i="3" s="1"/>
  <c r="H777" i="3"/>
  <c r="H776" i="3" s="1"/>
  <c r="G777" i="3"/>
  <c r="G776" i="3" s="1"/>
  <c r="I778" i="3"/>
  <c r="I777" i="3" s="1"/>
  <c r="I776" i="3" s="1"/>
  <c r="G566" i="3"/>
  <c r="G565" i="3" s="1"/>
  <c r="H566" i="3"/>
  <c r="H565" i="3" s="1"/>
  <c r="I567" i="3"/>
  <c r="I566" i="3" s="1"/>
  <c r="I565" i="3" s="1"/>
  <c r="G653" i="3"/>
  <c r="H653" i="3"/>
  <c r="H657" i="3"/>
  <c r="H656" i="3" s="1"/>
  <c r="H655" i="3" s="1"/>
  <c r="G657" i="3"/>
  <c r="I658" i="3"/>
  <c r="I657" i="3" s="1"/>
  <c r="I656" i="3" s="1"/>
  <c r="I655" i="3" s="1"/>
  <c r="H1002" i="3"/>
  <c r="H1001" i="3" s="1"/>
  <c r="H1000" i="3" s="1"/>
  <c r="G1002" i="3"/>
  <c r="G1001" i="3" s="1"/>
  <c r="G1000" i="3" s="1"/>
  <c r="I1003" i="3"/>
  <c r="I1002" i="3" s="1"/>
  <c r="I1001" i="3" s="1"/>
  <c r="I1000" i="3" s="1"/>
  <c r="H302" i="3" l="1"/>
  <c r="H103" i="3" l="1"/>
  <c r="H102" i="3" s="1"/>
  <c r="I103" i="3"/>
  <c r="I102" i="3" s="1"/>
  <c r="H1086" i="3"/>
  <c r="H1085" i="3" s="1"/>
  <c r="G1086" i="3"/>
  <c r="G1085" i="3" s="1"/>
  <c r="I1087" i="3"/>
  <c r="I1086" i="3" s="1"/>
  <c r="I1085" i="3" s="1"/>
  <c r="H314" i="3"/>
  <c r="H313" i="3" s="1"/>
  <c r="H312" i="3" s="1"/>
  <c r="H318" i="3"/>
  <c r="I314" i="3"/>
  <c r="I313" i="3" s="1"/>
  <c r="I312" i="3" s="1"/>
  <c r="H309" i="3"/>
  <c r="H301" i="3" s="1"/>
  <c r="I275" i="3"/>
  <c r="I274" i="3" s="1"/>
  <c r="I273" i="3" s="1"/>
  <c r="I272" i="3" s="1"/>
  <c r="H274" i="3"/>
  <c r="H273" i="3" s="1"/>
  <c r="H272" i="3" s="1"/>
  <c r="I673" i="3"/>
  <c r="I672" i="3" s="1"/>
  <c r="I671" i="3" s="1"/>
  <c r="I670" i="3" s="1"/>
  <c r="H672" i="3"/>
  <c r="H671" i="3" s="1"/>
  <c r="H670" i="3" s="1"/>
  <c r="G672" i="3"/>
  <c r="G671" i="3" s="1"/>
  <c r="G670" i="3" s="1"/>
  <c r="H307" i="3" l="1"/>
  <c r="H265" i="3"/>
  <c r="I174" i="3"/>
  <c r="I173" i="3" s="1"/>
  <c r="I172" i="3" s="1"/>
  <c r="I171" i="3" s="1"/>
  <c r="I170" i="3" s="1"/>
  <c r="I169" i="3" s="1"/>
  <c r="H173" i="3"/>
  <c r="H172" i="3" s="1"/>
  <c r="H171" i="3" s="1"/>
  <c r="G173" i="3"/>
  <c r="G172" i="3" s="1"/>
  <c r="G171" i="3" s="1"/>
  <c r="G170" i="3" s="1"/>
  <c r="G169" i="3" s="1"/>
  <c r="D26" i="2" s="1"/>
  <c r="H170" i="3" l="1"/>
  <c r="H169" i="3" s="1"/>
  <c r="E26" i="2" s="1"/>
  <c r="F26" i="2" s="1"/>
  <c r="I573" i="3" l="1"/>
  <c r="I572" i="3" s="1"/>
  <c r="I571" i="3" s="1"/>
  <c r="I318" i="3" l="1"/>
  <c r="H317" i="3"/>
  <c r="H316" i="3" s="1"/>
  <c r="H99" i="3"/>
  <c r="H98" i="3" s="1"/>
  <c r="H97" i="3" s="1"/>
  <c r="H831" i="3"/>
  <c r="I832" i="3"/>
  <c r="I831" i="3" s="1"/>
  <c r="I271" i="3"/>
  <c r="I317" i="3" l="1"/>
  <c r="I316" i="3" s="1"/>
  <c r="I99" i="3"/>
  <c r="I98" i="3" s="1"/>
  <c r="I97" i="3" s="1"/>
  <c r="H1022" i="3"/>
  <c r="H1021" i="3" s="1"/>
  <c r="I187" i="3"/>
  <c r="I186" i="3" s="1"/>
  <c r="I185" i="3" s="1"/>
  <c r="H186" i="3"/>
  <c r="H185" i="3" s="1"/>
  <c r="I1084" i="3" l="1"/>
  <c r="H938" i="3"/>
  <c r="H937" i="3" s="1"/>
  <c r="H936" i="3" s="1"/>
  <c r="G938" i="3"/>
  <c r="G937" i="3" s="1"/>
  <c r="G936" i="3" s="1"/>
  <c r="I939" i="3"/>
  <c r="I938" i="3" s="1"/>
  <c r="I937" i="3" s="1"/>
  <c r="I936" i="3" s="1"/>
  <c r="H953" i="3" l="1"/>
  <c r="H952" i="3" s="1"/>
  <c r="H951" i="3" s="1"/>
  <c r="H950" i="3" s="1"/>
  <c r="I954" i="3"/>
  <c r="I953" i="3" s="1"/>
  <c r="I952" i="3" s="1"/>
  <c r="I951" i="3" s="1"/>
  <c r="I950" i="3" s="1"/>
  <c r="G953" i="3"/>
  <c r="G952" i="3" s="1"/>
  <c r="G951" i="3" s="1"/>
  <c r="G950" i="3" s="1"/>
  <c r="H332" i="3"/>
  <c r="H331" i="3" s="1"/>
  <c r="H330" i="3" s="1"/>
  <c r="I332" i="3"/>
  <c r="I331" i="3" s="1"/>
  <c r="I330" i="3" s="1"/>
  <c r="I289" i="3"/>
  <c r="I288" i="3" s="1"/>
  <c r="I287" i="3" s="1"/>
  <c r="H289" i="3"/>
  <c r="H288" i="3" s="1"/>
  <c r="H287" i="3" s="1"/>
  <c r="I278" i="3"/>
  <c r="I277" i="3" s="1"/>
  <c r="I276" i="3" s="1"/>
  <c r="H278" i="3"/>
  <c r="H277" i="3" s="1"/>
  <c r="H276" i="3" s="1"/>
  <c r="I596" i="3"/>
  <c r="I595" i="3" s="1"/>
  <c r="I594" i="3" s="1"/>
  <c r="I593" i="3" s="1"/>
  <c r="H595" i="3"/>
  <c r="H594" i="3" s="1"/>
  <c r="H593" i="3" s="1"/>
  <c r="G595" i="3"/>
  <c r="G594" i="3" s="1"/>
  <c r="G593" i="3" s="1"/>
  <c r="I742" i="3" l="1"/>
  <c r="I746" i="3"/>
  <c r="G745" i="3"/>
  <c r="G744" i="3" s="1"/>
  <c r="G743" i="3" s="1"/>
  <c r="H202" i="3"/>
  <c r="H201" i="3" s="1"/>
  <c r="I202" i="3"/>
  <c r="I201" i="3" s="1"/>
  <c r="I200" i="3" l="1"/>
  <c r="I199" i="3" s="1"/>
  <c r="I198" i="3" s="1"/>
  <c r="I197" i="3" s="1"/>
  <c r="H197" i="3"/>
  <c r="G195" i="3"/>
  <c r="G194" i="3" s="1"/>
  <c r="G193" i="3" s="1"/>
  <c r="I196" i="3"/>
  <c r="I195" i="3" s="1"/>
  <c r="I194" i="3" s="1"/>
  <c r="I193" i="3" s="1"/>
  <c r="H195" i="3"/>
  <c r="H194" i="3" s="1"/>
  <c r="H193" i="3" s="1"/>
  <c r="I474" i="3"/>
  <c r="I473" i="3" s="1"/>
  <c r="H474" i="3"/>
  <c r="H473" i="3" s="1"/>
  <c r="I1008" i="3"/>
  <c r="I1007" i="3" s="1"/>
  <c r="I1006" i="3" s="1"/>
  <c r="H1007" i="3"/>
  <c r="H1006" i="3" s="1"/>
  <c r="G1007" i="3"/>
  <c r="G1006" i="3" s="1"/>
  <c r="H1005" i="3"/>
  <c r="H1004" i="3" s="1"/>
  <c r="G1005" i="3"/>
  <c r="G1004" i="3" s="1"/>
  <c r="I961" i="3"/>
  <c r="I960" i="3" s="1"/>
  <c r="H960" i="3"/>
  <c r="G960" i="3"/>
  <c r="I959" i="3"/>
  <c r="I958" i="3" s="1"/>
  <c r="H958" i="3"/>
  <c r="G958" i="3"/>
  <c r="I900" i="3"/>
  <c r="I899" i="3" s="1"/>
  <c r="I898" i="3"/>
  <c r="I897" i="3" s="1"/>
  <c r="H899" i="3"/>
  <c r="G899" i="3"/>
  <c r="H897" i="3"/>
  <c r="G897" i="3"/>
  <c r="H896" i="3" l="1"/>
  <c r="H895" i="3" s="1"/>
  <c r="H894" i="3" s="1"/>
  <c r="G896" i="3"/>
  <c r="G895" i="3" s="1"/>
  <c r="G894" i="3" s="1"/>
  <c r="I1005" i="3"/>
  <c r="I1004" i="3" s="1"/>
  <c r="H957" i="3"/>
  <c r="H956" i="3" s="1"/>
  <c r="H955" i="3" s="1"/>
  <c r="G957" i="3"/>
  <c r="G956" i="3" s="1"/>
  <c r="G955" i="3" s="1"/>
  <c r="I957" i="3"/>
  <c r="I956" i="3" s="1"/>
  <c r="I955" i="3" s="1"/>
  <c r="I896" i="3"/>
  <c r="I895" i="3" s="1"/>
  <c r="I894" i="3" s="1"/>
  <c r="H1108" i="3"/>
  <c r="H1107" i="3" s="1"/>
  <c r="H1106" i="3" s="1"/>
  <c r="G1108" i="3"/>
  <c r="G1107" i="3" s="1"/>
  <c r="G1105" i="3" s="1"/>
  <c r="I155" i="3"/>
  <c r="I154" i="3" s="1"/>
  <c r="I153" i="3" s="1"/>
  <c r="I152" i="3" s="1"/>
  <c r="I151" i="3" s="1"/>
  <c r="I160" i="3"/>
  <c r="I159" i="3" s="1"/>
  <c r="I158" i="3" s="1"/>
  <c r="I168" i="3"/>
  <c r="I167" i="3" s="1"/>
  <c r="I166" i="3" s="1"/>
  <c r="I165" i="3" s="1"/>
  <c r="I164" i="3" s="1"/>
  <c r="I163" i="3" s="1"/>
  <c r="I162" i="3" s="1"/>
  <c r="I180" i="3"/>
  <c r="I179" i="3" s="1"/>
  <c r="I178" i="3" s="1"/>
  <c r="I177" i="3" s="1"/>
  <c r="I184" i="3"/>
  <c r="I181" i="3" s="1"/>
  <c r="I190" i="3"/>
  <c r="I189" i="3" s="1"/>
  <c r="I188" i="3" s="1"/>
  <c r="I211" i="3"/>
  <c r="I210" i="3" s="1"/>
  <c r="I209" i="3" s="1"/>
  <c r="I208" i="3" s="1"/>
  <c r="I215" i="3"/>
  <c r="I214" i="3" s="1"/>
  <c r="I213" i="3" s="1"/>
  <c r="I212" i="3" s="1"/>
  <c r="I223" i="3"/>
  <c r="I222" i="3" s="1"/>
  <c r="I221" i="3" s="1"/>
  <c r="I220" i="3" s="1"/>
  <c r="I227" i="3"/>
  <c r="I226" i="3" s="1"/>
  <c r="I225" i="3" s="1"/>
  <c r="I224" i="3" s="1"/>
  <c r="I237" i="3"/>
  <c r="I236" i="3" s="1"/>
  <c r="I235" i="3" s="1"/>
  <c r="I244" i="3"/>
  <c r="I243" i="3" s="1"/>
  <c r="I242" i="3" s="1"/>
  <c r="I266" i="3"/>
  <c r="I265" i="3" s="1"/>
  <c r="I264" i="3" s="1"/>
  <c r="I270" i="3"/>
  <c r="I269" i="3" s="1"/>
  <c r="I305" i="3"/>
  <c r="I310" i="3"/>
  <c r="I309" i="3" s="1"/>
  <c r="I325" i="3"/>
  <c r="I324" i="3" s="1"/>
  <c r="I323" i="3" s="1"/>
  <c r="I322" i="3" s="1"/>
  <c r="I329" i="3"/>
  <c r="I328" i="3" s="1"/>
  <c r="I327" i="3" s="1"/>
  <c r="I326" i="3" s="1"/>
  <c r="I341" i="3"/>
  <c r="I340" i="3" s="1"/>
  <c r="I339" i="3" s="1"/>
  <c r="I338" i="3" s="1"/>
  <c r="I345" i="3"/>
  <c r="I344" i="3" s="1"/>
  <c r="I343" i="3" s="1"/>
  <c r="I342" i="3" s="1"/>
  <c r="I352" i="3"/>
  <c r="I351" i="3" s="1"/>
  <c r="I350" i="3" s="1"/>
  <c r="I361" i="3"/>
  <c r="I360" i="3" s="1"/>
  <c r="I359" i="3" s="1"/>
  <c r="I365" i="3"/>
  <c r="I364" i="3" s="1"/>
  <c r="I363" i="3" s="1"/>
  <c r="I362" i="3" s="1"/>
  <c r="I376" i="3"/>
  <c r="I375" i="3" s="1"/>
  <c r="I374" i="3" s="1"/>
  <c r="I373" i="3" s="1"/>
  <c r="I386" i="3"/>
  <c r="I409" i="3"/>
  <c r="I408" i="3" s="1"/>
  <c r="I407" i="3" s="1"/>
  <c r="I406" i="3" s="1"/>
  <c r="I413" i="3"/>
  <c r="I412" i="3" s="1"/>
  <c r="I411" i="3" s="1"/>
  <c r="I410" i="3" s="1"/>
  <c r="I417" i="3"/>
  <c r="I416" i="3" s="1"/>
  <c r="I415" i="3" s="1"/>
  <c r="I414" i="3" s="1"/>
  <c r="I422" i="3"/>
  <c r="I421" i="3" s="1"/>
  <c r="I420" i="3" s="1"/>
  <c r="I419" i="3" s="1"/>
  <c r="I418" i="3" s="1"/>
  <c r="I434" i="3"/>
  <c r="I433" i="3" s="1"/>
  <c r="I436" i="3"/>
  <c r="I435" i="3" s="1"/>
  <c r="I446" i="3"/>
  <c r="I445" i="3" s="1"/>
  <c r="I444" i="3" s="1"/>
  <c r="I443" i="3" s="1"/>
  <c r="I442" i="3" s="1"/>
  <c r="I451" i="3"/>
  <c r="I453" i="3"/>
  <c r="I452" i="3" s="1"/>
  <c r="I467" i="3"/>
  <c r="I466" i="3" s="1"/>
  <c r="I465" i="3" s="1"/>
  <c r="I481" i="3"/>
  <c r="I480" i="3" s="1"/>
  <c r="I479" i="3" s="1"/>
  <c r="I478" i="3" s="1"/>
  <c r="I477" i="3" s="1"/>
  <c r="I488" i="3"/>
  <c r="I487" i="3" s="1"/>
  <c r="I486" i="3" s="1"/>
  <c r="I500" i="3"/>
  <c r="I506" i="3"/>
  <c r="I505" i="3" s="1"/>
  <c r="I504" i="3" s="1"/>
  <c r="I527" i="3"/>
  <c r="I526" i="3" s="1"/>
  <c r="I525" i="3" s="1"/>
  <c r="I524" i="3" s="1"/>
  <c r="I531" i="3"/>
  <c r="I530" i="3" s="1"/>
  <c r="I529" i="3" s="1"/>
  <c r="I528" i="3" s="1"/>
  <c r="I535" i="3"/>
  <c r="I534" i="3" s="1"/>
  <c r="I533" i="3" s="1"/>
  <c r="I532" i="3" s="1"/>
  <c r="I539" i="3"/>
  <c r="I538" i="3" s="1"/>
  <c r="I537" i="3" s="1"/>
  <c r="I536" i="3" s="1"/>
  <c r="I543" i="3"/>
  <c r="I542" i="3" s="1"/>
  <c r="I541" i="3" s="1"/>
  <c r="I540" i="3" s="1"/>
  <c r="I547" i="3"/>
  <c r="I546" i="3" s="1"/>
  <c r="I545" i="3" s="1"/>
  <c r="I544" i="3" s="1"/>
  <c r="I556" i="3"/>
  <c r="I555" i="3" s="1"/>
  <c r="I554" i="3" s="1"/>
  <c r="I563" i="3"/>
  <c r="I562" i="3" s="1"/>
  <c r="I561" i="3" s="1"/>
  <c r="I570" i="3"/>
  <c r="I569" i="3" s="1"/>
  <c r="I568" i="3" s="1"/>
  <c r="I564" i="3" s="1"/>
  <c r="I580" i="3"/>
  <c r="I584" i="3"/>
  <c r="I581" i="3" s="1"/>
  <c r="I588" i="3"/>
  <c r="I587" i="3" s="1"/>
  <c r="I586" i="3" s="1"/>
  <c r="I600" i="3"/>
  <c r="I599" i="3" s="1"/>
  <c r="I598" i="3" s="1"/>
  <c r="I597" i="3" s="1"/>
  <c r="I615" i="3"/>
  <c r="I614" i="3" s="1"/>
  <c r="I613" i="3" s="1"/>
  <c r="I612" i="3" s="1"/>
  <c r="I619" i="3"/>
  <c r="I618" i="3" s="1"/>
  <c r="I617" i="3" s="1"/>
  <c r="I616" i="3" s="1"/>
  <c r="I623" i="3"/>
  <c r="I622" i="3" s="1"/>
  <c r="I621" i="3" s="1"/>
  <c r="I620" i="3" s="1"/>
  <c r="I628" i="3"/>
  <c r="I627" i="3" s="1"/>
  <c r="I626" i="3" s="1"/>
  <c r="I625" i="3" s="1"/>
  <c r="I632" i="3"/>
  <c r="I631" i="3" s="1"/>
  <c r="I630" i="3" s="1"/>
  <c r="I629" i="3" s="1"/>
  <c r="I637" i="3"/>
  <c r="I636" i="3" s="1"/>
  <c r="I635" i="3" s="1"/>
  <c r="I634" i="3" s="1"/>
  <c r="I641" i="3"/>
  <c r="I640" i="3" s="1"/>
  <c r="I639" i="3" s="1"/>
  <c r="I638" i="3" s="1"/>
  <c r="I646" i="3"/>
  <c r="I645" i="3" s="1"/>
  <c r="I644" i="3" s="1"/>
  <c r="I643" i="3" s="1"/>
  <c r="I654" i="3"/>
  <c r="I653" i="3" s="1"/>
  <c r="I678" i="3"/>
  <c r="I677" i="3" s="1"/>
  <c r="I676" i="3" s="1"/>
  <c r="I675" i="3" s="1"/>
  <c r="I682" i="3"/>
  <c r="I681" i="3" s="1"/>
  <c r="I680" i="3" s="1"/>
  <c r="I679" i="3" s="1"/>
  <c r="I686" i="3"/>
  <c r="I685" i="3" s="1"/>
  <c r="I684" i="3" s="1"/>
  <c r="I683" i="3" s="1"/>
  <c r="I690" i="3"/>
  <c r="I689" i="3" s="1"/>
  <c r="I688" i="3" s="1"/>
  <c r="I687" i="3" s="1"/>
  <c r="I694" i="3"/>
  <c r="I693" i="3" s="1"/>
  <c r="I692" i="3" s="1"/>
  <c r="I691" i="3" s="1"/>
  <c r="I698" i="3"/>
  <c r="I697" i="3" s="1"/>
  <c r="I696" i="3" s="1"/>
  <c r="I695" i="3" s="1"/>
  <c r="I703" i="3"/>
  <c r="I702" i="3" s="1"/>
  <c r="I701" i="3" s="1"/>
  <c r="I700" i="3" s="1"/>
  <c r="I707" i="3"/>
  <c r="I706" i="3" s="1"/>
  <c r="I705" i="3" s="1"/>
  <c r="I704" i="3" s="1"/>
  <c r="I712" i="3"/>
  <c r="I711" i="3" s="1"/>
  <c r="I710" i="3" s="1"/>
  <c r="I709" i="3" s="1"/>
  <c r="I716" i="3"/>
  <c r="I715" i="3" s="1"/>
  <c r="I714" i="3" s="1"/>
  <c r="I713" i="3" s="1"/>
  <c r="I720" i="3"/>
  <c r="I719" i="3" s="1"/>
  <c r="I718" i="3" s="1"/>
  <c r="I717" i="3" s="1"/>
  <c r="I725" i="3"/>
  <c r="I724" i="3" s="1"/>
  <c r="I723" i="3" s="1"/>
  <c r="I722" i="3" s="1"/>
  <c r="I729" i="3"/>
  <c r="I728" i="3" s="1"/>
  <c r="I727" i="3" s="1"/>
  <c r="I726" i="3" s="1"/>
  <c r="I734" i="3"/>
  <c r="I733" i="3" s="1"/>
  <c r="I732" i="3" s="1"/>
  <c r="I731" i="3" s="1"/>
  <c r="I730" i="3" s="1"/>
  <c r="I760" i="3"/>
  <c r="I759" i="3" s="1"/>
  <c r="I758" i="3" s="1"/>
  <c r="I764" i="3"/>
  <c r="I763" i="3" s="1"/>
  <c r="I762" i="3" s="1"/>
  <c r="I761" i="3" s="1"/>
  <c r="I769" i="3"/>
  <c r="I765" i="3" s="1"/>
  <c r="I774" i="3"/>
  <c r="I773" i="3" s="1"/>
  <c r="I772" i="3" s="1"/>
  <c r="I771" i="3" s="1"/>
  <c r="I781" i="3"/>
  <c r="I780" i="3" s="1"/>
  <c r="I779" i="3" s="1"/>
  <c r="I775" i="3" s="1"/>
  <c r="I786" i="3"/>
  <c r="I782" i="3" s="1"/>
  <c r="I794" i="3"/>
  <c r="I797" i="3"/>
  <c r="I796" i="3" s="1"/>
  <c r="I799" i="3"/>
  <c r="I798" i="3" s="1"/>
  <c r="I806" i="3"/>
  <c r="I805" i="3" s="1"/>
  <c r="I804" i="3" s="1"/>
  <c r="I809" i="3"/>
  <c r="I808" i="3" s="1"/>
  <c r="I807" i="3" s="1"/>
  <c r="I826" i="3"/>
  <c r="I825" i="3" s="1"/>
  <c r="I824" i="3" s="1"/>
  <c r="I829" i="3"/>
  <c r="I828" i="3" s="1"/>
  <c r="I827" i="3" s="1"/>
  <c r="I834" i="3"/>
  <c r="I833" i="3" s="1"/>
  <c r="I830" i="3" s="1"/>
  <c r="I838" i="3"/>
  <c r="I837" i="3" s="1"/>
  <c r="I836" i="3" s="1"/>
  <c r="I841" i="3"/>
  <c r="I840" i="3" s="1"/>
  <c r="I839" i="3" s="1"/>
  <c r="I846" i="3"/>
  <c r="I845" i="3" s="1"/>
  <c r="I844" i="3" s="1"/>
  <c r="I853" i="3"/>
  <c r="I852" i="3" s="1"/>
  <c r="I851" i="3" s="1"/>
  <c r="I861" i="3"/>
  <c r="I860" i="3" s="1"/>
  <c r="I859" i="3" s="1"/>
  <c r="I858" i="3" s="1"/>
  <c r="I935" i="3"/>
  <c r="I934" i="3" s="1"/>
  <c r="I933" i="3"/>
  <c r="I932" i="3" s="1"/>
  <c r="I928" i="3"/>
  <c r="I927" i="3" s="1"/>
  <c r="I926" i="3" s="1"/>
  <c r="I925" i="3" s="1"/>
  <c r="I924" i="3" s="1"/>
  <c r="I923" i="3"/>
  <c r="I922" i="3" s="1"/>
  <c r="I921" i="3" s="1"/>
  <c r="I920" i="3" s="1"/>
  <c r="I919" i="3" s="1"/>
  <c r="I916" i="3"/>
  <c r="I915" i="3" s="1"/>
  <c r="I906" i="3"/>
  <c r="I885" i="3"/>
  <c r="I884" i="3" s="1"/>
  <c r="I883" i="3"/>
  <c r="I882" i="3" s="1"/>
  <c r="I878" i="3"/>
  <c r="I877" i="3" s="1"/>
  <c r="I876" i="3" s="1"/>
  <c r="I875" i="3" s="1"/>
  <c r="I874" i="3" s="1"/>
  <c r="I967" i="3"/>
  <c r="I966" i="3" s="1"/>
  <c r="I965" i="3" s="1"/>
  <c r="I970" i="3"/>
  <c r="I969" i="3" s="1"/>
  <c r="I968" i="3" s="1"/>
  <c r="I974" i="3"/>
  <c r="I973" i="3" s="1"/>
  <c r="I972" i="3" s="1"/>
  <c r="I971" i="3" s="1"/>
  <c r="I978" i="3"/>
  <c r="I977" i="3" s="1"/>
  <c r="I976" i="3" s="1"/>
  <c r="I975" i="3" s="1"/>
  <c r="I982" i="3"/>
  <c r="I981" i="3" s="1"/>
  <c r="I980" i="3" s="1"/>
  <c r="I979" i="3" s="1"/>
  <c r="I986" i="3"/>
  <c r="I985" i="3" s="1"/>
  <c r="I984" i="3" s="1"/>
  <c r="I983" i="3" s="1"/>
  <c r="I989" i="3"/>
  <c r="I988" i="3" s="1"/>
  <c r="I987" i="3" s="1"/>
  <c r="I994" i="3"/>
  <c r="I993" i="3" s="1"/>
  <c r="I992" i="3" s="1"/>
  <c r="I991" i="3" s="1"/>
  <c r="I990" i="3" s="1"/>
  <c r="I999" i="3"/>
  <c r="I998" i="3" s="1"/>
  <c r="I997" i="3" s="1"/>
  <c r="I996" i="3" s="1"/>
  <c r="I995" i="3" s="1"/>
  <c r="I1029" i="3"/>
  <c r="I1034" i="3"/>
  <c r="I1033" i="3" s="1"/>
  <c r="I1032" i="3" s="1"/>
  <c r="I1031" i="3" s="1"/>
  <c r="I1038" i="3"/>
  <c r="I1037" i="3" s="1"/>
  <c r="I1036" i="3" s="1"/>
  <c r="I1035" i="3" s="1"/>
  <c r="I1043" i="3"/>
  <c r="I1042" i="3" s="1"/>
  <c r="I1041" i="3" s="1"/>
  <c r="I1040" i="3" s="1"/>
  <c r="I1039" i="3" s="1"/>
  <c r="I1051" i="3"/>
  <c r="I1050" i="3" s="1"/>
  <c r="I1049" i="3" s="1"/>
  <c r="I1048" i="3" s="1"/>
  <c r="I1047" i="3" s="1"/>
  <c r="I1046" i="3" s="1"/>
  <c r="I1045" i="3" s="1"/>
  <c r="I1058" i="3"/>
  <c r="I1057" i="3" s="1"/>
  <c r="I1056" i="3" s="1"/>
  <c r="I1055" i="3" s="1"/>
  <c r="I1054" i="3" s="1"/>
  <c r="I1063" i="3"/>
  <c r="I1062" i="3" s="1"/>
  <c r="I1061" i="3" s="1"/>
  <c r="I1060" i="3" s="1"/>
  <c r="I1090" i="3"/>
  <c r="I1089" i="3" s="1"/>
  <c r="I1088" i="3" s="1"/>
  <c r="I1094" i="3"/>
  <c r="I1093" i="3" s="1"/>
  <c r="I1092" i="3" s="1"/>
  <c r="I1091" i="3" s="1"/>
  <c r="I1098" i="3"/>
  <c r="I1095" i="3" s="1"/>
  <c r="I1109" i="3"/>
  <c r="I1108" i="3" s="1"/>
  <c r="I1107" i="3" s="1"/>
  <c r="I1106" i="3" s="1"/>
  <c r="I1123" i="3"/>
  <c r="I1122" i="3" s="1"/>
  <c r="I1121" i="3" s="1"/>
  <c r="I1120" i="3" s="1"/>
  <c r="I1119" i="3" s="1"/>
  <c r="I1118" i="3" s="1"/>
  <c r="I1117" i="3" s="1"/>
  <c r="I1131" i="3"/>
  <c r="I1130" i="3" s="1"/>
  <c r="I1129" i="3" s="1"/>
  <c r="I1128" i="3" s="1"/>
  <c r="I1136" i="3"/>
  <c r="I1135" i="3" s="1"/>
  <c r="I1134" i="3" s="1"/>
  <c r="I1133" i="3" s="1"/>
  <c r="I1142" i="3"/>
  <c r="I1141" i="3" s="1"/>
  <c r="I1140" i="3" s="1"/>
  <c r="I1139" i="3" s="1"/>
  <c r="I1138" i="3" s="1"/>
  <c r="I1137" i="3" s="1"/>
  <c r="I1083" i="3"/>
  <c r="I1082" i="3"/>
  <c r="I1079" i="3"/>
  <c r="I1078" i="3"/>
  <c r="I1028" i="3"/>
  <c r="I1027" i="3"/>
  <c r="I1024" i="3"/>
  <c r="I1023" i="3"/>
  <c r="I1019" i="3"/>
  <c r="I1018" i="3"/>
  <c r="I1015" i="3"/>
  <c r="I1014" i="3"/>
  <c r="I911" i="3"/>
  <c r="I909" i="3"/>
  <c r="I907" i="3"/>
  <c r="I873" i="3"/>
  <c r="I872" i="3"/>
  <c r="I870" i="3"/>
  <c r="I869" i="3"/>
  <c r="I822" i="3"/>
  <c r="I821" i="3"/>
  <c r="I818" i="3"/>
  <c r="I817" i="3"/>
  <c r="I757" i="3"/>
  <c r="I756" i="3"/>
  <c r="I753" i="3"/>
  <c r="I752" i="3"/>
  <c r="I610" i="3"/>
  <c r="I387" i="3"/>
  <c r="I261" i="3"/>
  <c r="I260" i="3"/>
  <c r="I147" i="3"/>
  <c r="I146" i="3"/>
  <c r="I136" i="3"/>
  <c r="I135" i="3" s="1"/>
  <c r="I134" i="3" s="1"/>
  <c r="I133" i="3" s="1"/>
  <c r="I131" i="3"/>
  <c r="I130" i="3" s="1"/>
  <c r="I127" i="3"/>
  <c r="I126" i="3" s="1"/>
  <c r="I125" i="3" s="1"/>
  <c r="I124" i="3" s="1"/>
  <c r="I123" i="3"/>
  <c r="I122" i="3" s="1"/>
  <c r="I121" i="3" s="1"/>
  <c r="I120" i="3" s="1"/>
  <c r="I119" i="3"/>
  <c r="I118" i="3" s="1"/>
  <c r="I117" i="3" s="1"/>
  <c r="I116" i="3" s="1"/>
  <c r="I96" i="3"/>
  <c r="I95" i="3" s="1"/>
  <c r="I94" i="3"/>
  <c r="I93" i="3" s="1"/>
  <c r="I90" i="3"/>
  <c r="I88" i="3"/>
  <c r="I77" i="3"/>
  <c r="I76" i="3" s="1"/>
  <c r="I75" i="3" s="1"/>
  <c r="I74" i="3" s="1"/>
  <c r="I73" i="3" s="1"/>
  <c r="I72" i="3"/>
  <c r="I71" i="3" s="1"/>
  <c r="I70" i="3" s="1"/>
  <c r="I69" i="3" s="1"/>
  <c r="I68" i="3" s="1"/>
  <c r="I67" i="3"/>
  <c r="I66" i="3" s="1"/>
  <c r="I65" i="3" s="1"/>
  <c r="I62" i="3"/>
  <c r="I61" i="3" s="1"/>
  <c r="I60" i="3" s="1"/>
  <c r="I57" i="3"/>
  <c r="I58" i="3"/>
  <c r="I56" i="3"/>
  <c r="I53" i="3"/>
  <c r="I52" i="3"/>
  <c r="I41" i="3"/>
  <c r="I40" i="3"/>
  <c r="I37" i="3"/>
  <c r="I32" i="3"/>
  <c r="I22" i="3"/>
  <c r="H1141" i="3"/>
  <c r="H1140" i="3" s="1"/>
  <c r="H1139" i="3" s="1"/>
  <c r="H1138" i="3" s="1"/>
  <c r="H1137" i="3" s="1"/>
  <c r="E58" i="2" s="1"/>
  <c r="H1135" i="3"/>
  <c r="H1134" i="3" s="1"/>
  <c r="H1133" i="3" s="1"/>
  <c r="H1130" i="3"/>
  <c r="H1129" i="3" s="1"/>
  <c r="H1128" i="3" s="1"/>
  <c r="H1122" i="3"/>
  <c r="H1121" i="3" s="1"/>
  <c r="H1120" i="3" s="1"/>
  <c r="H1119" i="3" s="1"/>
  <c r="H1118" i="3" s="1"/>
  <c r="H1117" i="3" s="1"/>
  <c r="H1115" i="3"/>
  <c r="H1114" i="3" s="1"/>
  <c r="H1097" i="3"/>
  <c r="H1096" i="3" s="1"/>
  <c r="H1095" i="3"/>
  <c r="H1093" i="3"/>
  <c r="H1092" i="3" s="1"/>
  <c r="H1091" i="3" s="1"/>
  <c r="H1089" i="3"/>
  <c r="H1088" i="3" s="1"/>
  <c r="H1081" i="3"/>
  <c r="H1080" i="3" s="1"/>
  <c r="H1077" i="3"/>
  <c r="H1076" i="3" s="1"/>
  <c r="H1069" i="3"/>
  <c r="H1068" i="3" s="1"/>
  <c r="H1066" i="3"/>
  <c r="H1065" i="3" s="1"/>
  <c r="H1062" i="3"/>
  <c r="H1061" i="3" s="1"/>
  <c r="H1057" i="3"/>
  <c r="H1056" i="3" s="1"/>
  <c r="H1055" i="3" s="1"/>
  <c r="H1054" i="3" s="1"/>
  <c r="H1050" i="3"/>
  <c r="H1049" i="3" s="1"/>
  <c r="H1048" i="3" s="1"/>
  <c r="H1047" i="3" s="1"/>
  <c r="H1046" i="3" s="1"/>
  <c r="H1045" i="3" s="1"/>
  <c r="H1042" i="3"/>
  <c r="H1041" i="3" s="1"/>
  <c r="H1040" i="3" s="1"/>
  <c r="H1039" i="3" s="1"/>
  <c r="H1037" i="3"/>
  <c r="H1036" i="3" s="1"/>
  <c r="H1035" i="3" s="1"/>
  <c r="H1033" i="3"/>
  <c r="H1032" i="3" s="1"/>
  <c r="H1031" i="3" s="1"/>
  <c r="H1026" i="3"/>
  <c r="H1025" i="3" s="1"/>
  <c r="H1020" i="3" s="1"/>
  <c r="H1017" i="3"/>
  <c r="H1016" i="3" s="1"/>
  <c r="H1013" i="3"/>
  <c r="H1012" i="3" s="1"/>
  <c r="H998" i="3"/>
  <c r="H997" i="3" s="1"/>
  <c r="H996" i="3" s="1"/>
  <c r="H995" i="3" s="1"/>
  <c r="H993" i="3"/>
  <c r="H992" i="3" s="1"/>
  <c r="H991" i="3" s="1"/>
  <c r="H990" i="3" s="1"/>
  <c r="H988" i="3"/>
  <c r="H987" i="3" s="1"/>
  <c r="H985" i="3"/>
  <c r="H984" i="3" s="1"/>
  <c r="H983" i="3" s="1"/>
  <c r="H981" i="3"/>
  <c r="H980" i="3" s="1"/>
  <c r="H979" i="3" s="1"/>
  <c r="H977" i="3"/>
  <c r="H976" i="3" s="1"/>
  <c r="H975" i="3" s="1"/>
  <c r="H973" i="3"/>
  <c r="H972" i="3" s="1"/>
  <c r="H971" i="3" s="1"/>
  <c r="H969" i="3"/>
  <c r="H968" i="3" s="1"/>
  <c r="H966" i="3"/>
  <c r="H965" i="3" s="1"/>
  <c r="H948" i="3"/>
  <c r="H947" i="3" s="1"/>
  <c r="H946" i="3" s="1"/>
  <c r="H945" i="3" s="1"/>
  <c r="H934" i="3"/>
  <c r="H932" i="3"/>
  <c r="H927" i="3"/>
  <c r="H926" i="3" s="1"/>
  <c r="H925" i="3" s="1"/>
  <c r="H924" i="3" s="1"/>
  <c r="H922" i="3"/>
  <c r="H921" i="3" s="1"/>
  <c r="H920" i="3" s="1"/>
  <c r="H919" i="3" s="1"/>
  <c r="H915" i="3"/>
  <c r="H908" i="3"/>
  <c r="H905" i="3"/>
  <c r="H892" i="3"/>
  <c r="H891" i="3" s="1"/>
  <c r="H889" i="3"/>
  <c r="H888" i="3" s="1"/>
  <c r="H884" i="3"/>
  <c r="H882" i="3"/>
  <c r="H877" i="3"/>
  <c r="H876" i="3" s="1"/>
  <c r="H875" i="3" s="1"/>
  <c r="H874" i="3" s="1"/>
  <c r="H871" i="3"/>
  <c r="H868" i="3"/>
  <c r="H860" i="3"/>
  <c r="H859" i="3" s="1"/>
  <c r="H858" i="3" s="1"/>
  <c r="H852" i="3"/>
  <c r="H851" i="3" s="1"/>
  <c r="H850" i="3"/>
  <c r="H849" i="3" s="1"/>
  <c r="H848" i="3" s="1"/>
  <c r="H847" i="3" s="1"/>
  <c r="H845" i="3"/>
  <c r="H844" i="3" s="1"/>
  <c r="H843" i="3"/>
  <c r="H842" i="3" s="1"/>
  <c r="H840" i="3"/>
  <c r="H839" i="3" s="1"/>
  <c r="H837" i="3"/>
  <c r="H836" i="3" s="1"/>
  <c r="H835" i="3"/>
  <c r="H833" i="3"/>
  <c r="H830" i="3" s="1"/>
  <c r="H828" i="3"/>
  <c r="H827" i="3" s="1"/>
  <c r="H825" i="3"/>
  <c r="H824" i="3" s="1"/>
  <c r="H820" i="3"/>
  <c r="H819" i="3" s="1"/>
  <c r="H816" i="3"/>
  <c r="H815" i="3" s="1"/>
  <c r="H808" i="3"/>
  <c r="H807" i="3" s="1"/>
  <c r="H805" i="3"/>
  <c r="H804" i="3" s="1"/>
  <c r="H803" i="3"/>
  <c r="H802" i="3" s="1"/>
  <c r="H798" i="3"/>
  <c r="H796" i="3"/>
  <c r="H793" i="3"/>
  <c r="H792" i="3" s="1"/>
  <c r="H785" i="3"/>
  <c r="H784" i="3" s="1"/>
  <c r="H783" i="3" s="1"/>
  <c r="H782" i="3"/>
  <c r="H780" i="3"/>
  <c r="H779" i="3" s="1"/>
  <c r="H775" i="3" s="1"/>
  <c r="H773" i="3"/>
  <c r="H772" i="3" s="1"/>
  <c r="H771" i="3" s="1"/>
  <c r="H768" i="3"/>
  <c r="H767" i="3" s="1"/>
  <c r="H766" i="3" s="1"/>
  <c r="H765" i="3"/>
  <c r="H763" i="3"/>
  <c r="H762" i="3" s="1"/>
  <c r="H761" i="3" s="1"/>
  <c r="H759" i="3"/>
  <c r="H758" i="3" s="1"/>
  <c r="H755" i="3"/>
  <c r="H754" i="3" s="1"/>
  <c r="H751" i="3"/>
  <c r="H750" i="3" s="1"/>
  <c r="H741" i="3"/>
  <c r="H740" i="3" s="1"/>
  <c r="H739" i="3" s="1"/>
  <c r="H733" i="3"/>
  <c r="H732" i="3" s="1"/>
  <c r="H731" i="3" s="1"/>
  <c r="H730" i="3" s="1"/>
  <c r="H728" i="3"/>
  <c r="H727" i="3" s="1"/>
  <c r="H726" i="3" s="1"/>
  <c r="H724" i="3"/>
  <c r="H723" i="3" s="1"/>
  <c r="H722" i="3" s="1"/>
  <c r="H719" i="3"/>
  <c r="H718" i="3" s="1"/>
  <c r="H717" i="3" s="1"/>
  <c r="H715" i="3"/>
  <c r="H714" i="3" s="1"/>
  <c r="H713" i="3" s="1"/>
  <c r="H711" i="3"/>
  <c r="H710" i="3" s="1"/>
  <c r="H709" i="3" s="1"/>
  <c r="H706" i="3"/>
  <c r="H705" i="3" s="1"/>
  <c r="H704" i="3" s="1"/>
  <c r="H702" i="3"/>
  <c r="H701" i="3" s="1"/>
  <c r="H700" i="3" s="1"/>
  <c r="H699" i="3"/>
  <c r="H697" i="3"/>
  <c r="H696" i="3" s="1"/>
  <c r="H695" i="3" s="1"/>
  <c r="H693" i="3"/>
  <c r="H692" i="3" s="1"/>
  <c r="H691" i="3" s="1"/>
  <c r="H689" i="3"/>
  <c r="H688" i="3" s="1"/>
  <c r="H687" i="3" s="1"/>
  <c r="H685" i="3"/>
  <c r="H684" i="3" s="1"/>
  <c r="H683" i="3" s="1"/>
  <c r="H681" i="3"/>
  <c r="H680" i="3" s="1"/>
  <c r="H679" i="3" s="1"/>
  <c r="H677" i="3"/>
  <c r="H676" i="3" s="1"/>
  <c r="H675" i="3" s="1"/>
  <c r="H674" i="3"/>
  <c r="H652" i="3"/>
  <c r="H651" i="3" s="1"/>
  <c r="H645" i="3"/>
  <c r="H644" i="3" s="1"/>
  <c r="H643" i="3" s="1"/>
  <c r="H642" i="3"/>
  <c r="H640" i="3"/>
  <c r="H639" i="3" s="1"/>
  <c r="H638" i="3" s="1"/>
  <c r="H636" i="3"/>
  <c r="H635" i="3" s="1"/>
  <c r="H634" i="3" s="1"/>
  <c r="H633" i="3"/>
  <c r="H631" i="3"/>
  <c r="H630" i="3" s="1"/>
  <c r="H629" i="3" s="1"/>
  <c r="H627" i="3"/>
  <c r="H626" i="3" s="1"/>
  <c r="H625" i="3" s="1"/>
  <c r="H622" i="3"/>
  <c r="H621" i="3" s="1"/>
  <c r="H620" i="3" s="1"/>
  <c r="H618" i="3"/>
  <c r="H617" i="3" s="1"/>
  <c r="H616" i="3" s="1"/>
  <c r="H614" i="3"/>
  <c r="H613" i="3" s="1"/>
  <c r="H612" i="3" s="1"/>
  <c r="H606" i="3"/>
  <c r="H605" i="3" s="1"/>
  <c r="H599" i="3"/>
  <c r="H598" i="3" s="1"/>
  <c r="H597" i="3" s="1"/>
  <c r="H587" i="3"/>
  <c r="H586" i="3" s="1"/>
  <c r="H585" i="3"/>
  <c r="H583" i="3"/>
  <c r="H582" i="3" s="1"/>
  <c r="H581" i="3"/>
  <c r="H579" i="3"/>
  <c r="H578" i="3" s="1"/>
  <c r="H569" i="3"/>
  <c r="H568" i="3" s="1"/>
  <c r="H564" i="3" s="1"/>
  <c r="H562" i="3"/>
  <c r="H561" i="3" s="1"/>
  <c r="H560" i="3"/>
  <c r="H555" i="3"/>
  <c r="H554" i="3" s="1"/>
  <c r="H553" i="3"/>
  <c r="H552" i="3" s="1"/>
  <c r="H551" i="3" s="1"/>
  <c r="H550" i="3" s="1"/>
  <c r="H546" i="3"/>
  <c r="H545" i="3" s="1"/>
  <c r="H544" i="3" s="1"/>
  <c r="H542" i="3"/>
  <c r="H541" i="3" s="1"/>
  <c r="H540" i="3" s="1"/>
  <c r="H538" i="3"/>
  <c r="H537" i="3" s="1"/>
  <c r="H536" i="3" s="1"/>
  <c r="H534" i="3"/>
  <c r="H533" i="3" s="1"/>
  <c r="H532" i="3" s="1"/>
  <c r="H530" i="3"/>
  <c r="H529" i="3" s="1"/>
  <c r="H528" i="3" s="1"/>
  <c r="H526" i="3"/>
  <c r="H525" i="3" s="1"/>
  <c r="H524" i="3" s="1"/>
  <c r="H505" i="3"/>
  <c r="H504" i="3" s="1"/>
  <c r="H487" i="3"/>
  <c r="H486" i="3" s="1"/>
  <c r="H484" i="3" s="1"/>
  <c r="H483" i="3" s="1"/>
  <c r="H482" i="3" s="1"/>
  <c r="H480" i="3"/>
  <c r="H479" i="3" s="1"/>
  <c r="H478" i="3" s="1"/>
  <c r="H477" i="3" s="1"/>
  <c r="H466" i="3"/>
  <c r="H465" i="3" s="1"/>
  <c r="H463" i="3"/>
  <c r="H462" i="3" s="1"/>
  <c r="H461" i="3" s="1"/>
  <c r="H452" i="3"/>
  <c r="H450" i="3"/>
  <c r="H448" i="3"/>
  <c r="H447" i="3" s="1"/>
  <c r="H445" i="3"/>
  <c r="H444" i="3" s="1"/>
  <c r="H443" i="3" s="1"/>
  <c r="H442" i="3" s="1"/>
  <c r="H435" i="3"/>
  <c r="H433" i="3"/>
  <c r="H421" i="3"/>
  <c r="H420" i="3" s="1"/>
  <c r="H419" i="3" s="1"/>
  <c r="H418" i="3" s="1"/>
  <c r="H416" i="3"/>
  <c r="H415" i="3" s="1"/>
  <c r="H414" i="3" s="1"/>
  <c r="H412" i="3"/>
  <c r="H411" i="3" s="1"/>
  <c r="H410" i="3" s="1"/>
  <c r="H408" i="3"/>
  <c r="H407" i="3" s="1"/>
  <c r="H406" i="3" s="1"/>
  <c r="H393" i="3"/>
  <c r="H392" i="3" s="1"/>
  <c r="H390" i="3"/>
  <c r="H389" i="3" s="1"/>
  <c r="H385" i="3"/>
  <c r="H384" i="3" s="1"/>
  <c r="H380" i="3"/>
  <c r="H375" i="3"/>
  <c r="H374" i="3" s="1"/>
  <c r="H373" i="3" s="1"/>
  <c r="H364" i="3"/>
  <c r="H363" i="3" s="1"/>
  <c r="H362" i="3" s="1"/>
  <c r="H360" i="3"/>
  <c r="H359" i="3" s="1"/>
  <c r="H358" i="3"/>
  <c r="H357" i="3" s="1"/>
  <c r="H351" i="3"/>
  <c r="H350" i="3" s="1"/>
  <c r="H344" i="3"/>
  <c r="H343" i="3" s="1"/>
  <c r="H342" i="3" s="1"/>
  <c r="H340" i="3"/>
  <c r="H339" i="3" s="1"/>
  <c r="H338" i="3" s="1"/>
  <c r="H336" i="3"/>
  <c r="H335" i="3" s="1"/>
  <c r="H334" i="3" s="1"/>
  <c r="H328" i="3"/>
  <c r="H327" i="3" s="1"/>
  <c r="H326" i="3" s="1"/>
  <c r="H324" i="3"/>
  <c r="H323" i="3" s="1"/>
  <c r="H322" i="3" s="1"/>
  <c r="H308" i="3"/>
  <c r="H270" i="3"/>
  <c r="H269" i="3" s="1"/>
  <c r="H264" i="3"/>
  <c r="H243" i="3"/>
  <c r="H242" i="3" s="1"/>
  <c r="H240" i="3"/>
  <c r="H239" i="3" s="1"/>
  <c r="H236" i="3"/>
  <c r="H235" i="3" s="1"/>
  <c r="H226" i="3"/>
  <c r="H225" i="3" s="1"/>
  <c r="H224" i="3" s="1"/>
  <c r="H222" i="3"/>
  <c r="H221" i="3" s="1"/>
  <c r="H220" i="3" s="1"/>
  <c r="H214" i="3"/>
  <c r="H213" i="3" s="1"/>
  <c r="H212" i="3" s="1"/>
  <c r="H210" i="3"/>
  <c r="H209" i="3" s="1"/>
  <c r="H208" i="3" s="1"/>
  <c r="H189" i="3"/>
  <c r="H188" i="3" s="1"/>
  <c r="H183" i="3"/>
  <c r="H182" i="3" s="1"/>
  <c r="H181" i="3"/>
  <c r="H179" i="3"/>
  <c r="H178" i="3" s="1"/>
  <c r="H177" i="3" s="1"/>
  <c r="H167" i="3"/>
  <c r="H166" i="3" s="1"/>
  <c r="H165" i="3" s="1"/>
  <c r="H164" i="3" s="1"/>
  <c r="H163" i="3" s="1"/>
  <c r="H162" i="3" s="1"/>
  <c r="H159" i="3"/>
  <c r="H158" i="3" s="1"/>
  <c r="H154" i="3"/>
  <c r="H153" i="3" s="1"/>
  <c r="H152" i="3" s="1"/>
  <c r="H151" i="3" s="1"/>
  <c r="H145" i="3"/>
  <c r="H144" i="3" s="1"/>
  <c r="H135" i="3"/>
  <c r="H134" i="3" s="1"/>
  <c r="H133" i="3" s="1"/>
  <c r="H129" i="3"/>
  <c r="H128" i="3" s="1"/>
  <c r="H126" i="3"/>
  <c r="H125" i="3" s="1"/>
  <c r="H124" i="3" s="1"/>
  <c r="H122" i="3"/>
  <c r="H121" i="3" s="1"/>
  <c r="H120" i="3" s="1"/>
  <c r="H118" i="3"/>
  <c r="H117" i="3" s="1"/>
  <c r="H116" i="3" s="1"/>
  <c r="H95" i="3"/>
  <c r="H93" i="3"/>
  <c r="H86" i="3"/>
  <c r="H76" i="3"/>
  <c r="H75" i="3" s="1"/>
  <c r="H74" i="3" s="1"/>
  <c r="H73" i="3" s="1"/>
  <c r="E12" i="2" s="1"/>
  <c r="H71" i="3"/>
  <c r="H70" i="3" s="1"/>
  <c r="H69" i="3" s="1"/>
  <c r="H68" i="3" s="1"/>
  <c r="H66" i="3"/>
  <c r="H65" i="3" s="1"/>
  <c r="H61" i="3"/>
  <c r="H60" i="3" s="1"/>
  <c r="H55" i="3"/>
  <c r="H54" i="3" s="1"/>
  <c r="H51" i="3"/>
  <c r="H50" i="3" s="1"/>
  <c r="H39" i="3"/>
  <c r="H38" i="3" s="1"/>
  <c r="H35" i="3"/>
  <c r="H34" i="3" s="1"/>
  <c r="H30" i="3"/>
  <c r="H29" i="3" s="1"/>
  <c r="H28" i="3" s="1"/>
  <c r="H21" i="3"/>
  <c r="H20" i="3" s="1"/>
  <c r="H18" i="3"/>
  <c r="H17" i="3" s="1"/>
  <c r="I382" i="3"/>
  <c r="I381" i="3" s="1"/>
  <c r="G337" i="3"/>
  <c r="I337" i="3" s="1"/>
  <c r="I336" i="3" s="1"/>
  <c r="I335" i="3" s="1"/>
  <c r="I334" i="3" s="1"/>
  <c r="G145" i="3"/>
  <c r="G144" i="3" s="1"/>
  <c r="I893" i="3"/>
  <c r="I892" i="3" s="1"/>
  <c r="I891" i="3" s="1"/>
  <c r="G364" i="3"/>
  <c r="G375" i="3"/>
  <c r="G374" i="3" s="1"/>
  <c r="G373" i="3" s="1"/>
  <c r="G391" i="3"/>
  <c r="G390" i="3" s="1"/>
  <c r="G389" i="3" s="1"/>
  <c r="G394" i="3"/>
  <c r="G395" i="3" s="1"/>
  <c r="G393" i="3" s="1"/>
  <c r="G392" i="3" s="1"/>
  <c r="I890" i="3"/>
  <c r="I889" i="3" s="1"/>
  <c r="I888" i="3" s="1"/>
  <c r="G487" i="3"/>
  <c r="G486" i="3" s="1"/>
  <c r="G485" i="3" s="1"/>
  <c r="G241" i="3"/>
  <c r="I241" i="3" s="1"/>
  <c r="I240" i="3" s="1"/>
  <c r="I239" i="3" s="1"/>
  <c r="G243" i="3"/>
  <c r="G242" i="3" s="1"/>
  <c r="H33" i="3" l="1"/>
  <c r="H27" i="3" s="1"/>
  <c r="H26" i="3" s="1"/>
  <c r="H192" i="3"/>
  <c r="H191" i="3" s="1"/>
  <c r="E28" i="2" s="1"/>
  <c r="I192" i="3"/>
  <c r="I191" i="3" s="1"/>
  <c r="E24" i="2"/>
  <c r="H438" i="3"/>
  <c r="H437" i="3" s="1"/>
  <c r="I87" i="3"/>
  <c r="I86" i="3" s="1"/>
  <c r="I183" i="3"/>
  <c r="I182" i="3" s="1"/>
  <c r="I793" i="3"/>
  <c r="I792" i="3" s="1"/>
  <c r="I499" i="3"/>
  <c r="I498" i="3" s="1"/>
  <c r="I497" i="3" s="1"/>
  <c r="H472" i="3"/>
  <c r="H471" i="3" s="1"/>
  <c r="I129" i="3"/>
  <c r="H914" i="3"/>
  <c r="H913" i="3" s="1"/>
  <c r="H912" i="3" s="1"/>
  <c r="I914" i="3"/>
  <c r="I913" i="3" s="1"/>
  <c r="I912" i="3" s="1"/>
  <c r="I664" i="3"/>
  <c r="I663" i="3" s="1"/>
  <c r="I662" i="3" s="1"/>
  <c r="I308" i="3"/>
  <c r="I358" i="3"/>
  <c r="I357" i="3" s="1"/>
  <c r="H176" i="3"/>
  <c r="H175" i="3" s="1"/>
  <c r="E27" i="2" s="1"/>
  <c r="I553" i="3"/>
  <c r="I552" i="3" s="1"/>
  <c r="I551" i="3" s="1"/>
  <c r="I550" i="3" s="1"/>
  <c r="I321" i="3"/>
  <c r="I579" i="3"/>
  <c r="I578" i="3" s="1"/>
  <c r="I574" i="3"/>
  <c r="H16" i="3"/>
  <c r="H15" i="3" s="1"/>
  <c r="H14" i="3" s="1"/>
  <c r="E9" i="2" s="1"/>
  <c r="H321" i="3"/>
  <c r="H300" i="3" s="1"/>
  <c r="I642" i="3"/>
  <c r="I785" i="3"/>
  <c r="I784" i="3" s="1"/>
  <c r="I783" i="3" s="1"/>
  <c r="I850" i="3"/>
  <c r="I849" i="3" s="1"/>
  <c r="I848" i="3" s="1"/>
  <c r="I847" i="3" s="1"/>
  <c r="I770" i="3"/>
  <c r="H770" i="3"/>
  <c r="I1097" i="3"/>
  <c r="I1096" i="3" s="1"/>
  <c r="I583" i="3"/>
  <c r="I582" i="3" s="1"/>
  <c r="H1075" i="3"/>
  <c r="I380" i="3"/>
  <c r="I450" i="3"/>
  <c r="I449" i="3" s="1"/>
  <c r="E25" i="2"/>
  <c r="I652" i="3"/>
  <c r="I651" i="3" s="1"/>
  <c r="I304" i="3"/>
  <c r="I303" i="3" s="1"/>
  <c r="I176" i="3"/>
  <c r="I175" i="3" s="1"/>
  <c r="I39" i="3"/>
  <c r="I38" i="3" s="1"/>
  <c r="I256" i="3"/>
  <c r="I820" i="3"/>
  <c r="I819" i="3" s="1"/>
  <c r="I868" i="3"/>
  <c r="I905" i="3"/>
  <c r="I1013" i="3"/>
  <c r="I1012" i="3" s="1"/>
  <c r="I1077" i="3"/>
  <c r="I1076" i="3" s="1"/>
  <c r="I674" i="3"/>
  <c r="I768" i="3"/>
  <c r="I767" i="3" s="1"/>
  <c r="I766" i="3" s="1"/>
  <c r="I448" i="3"/>
  <c r="I447" i="3" s="1"/>
  <c r="I585" i="3"/>
  <c r="H559" i="3"/>
  <c r="I843" i="3"/>
  <c r="I842" i="3" s="1"/>
  <c r="I51" i="3"/>
  <c r="I50" i="3" s="1"/>
  <c r="I259" i="3"/>
  <c r="I258" i="3" s="1"/>
  <c r="I908" i="3"/>
  <c r="I1017" i="3"/>
  <c r="I1016" i="3" s="1"/>
  <c r="I1081" i="3"/>
  <c r="I1080" i="3" s="1"/>
  <c r="I835" i="3"/>
  <c r="I560" i="3"/>
  <c r="I238" i="3"/>
  <c r="I229" i="3" s="1"/>
  <c r="I931" i="3"/>
  <c r="I930" i="3" s="1"/>
  <c r="I929" i="3" s="1"/>
  <c r="I633" i="3"/>
  <c r="I699" i="3"/>
  <c r="I803" i="3"/>
  <c r="I802" i="3" s="1"/>
  <c r="I385" i="3"/>
  <c r="I384" i="3" s="1"/>
  <c r="E16" i="2"/>
  <c r="E15" i="2" s="1"/>
  <c r="I887" i="3"/>
  <c r="I886" i="3" s="1"/>
  <c r="H904" i="3"/>
  <c r="H903" i="3" s="1"/>
  <c r="H1064" i="3"/>
  <c r="H1059" i="3" s="1"/>
  <c r="H1053" i="3" s="1"/>
  <c r="H1052" i="3" s="1"/>
  <c r="H1044" i="3" s="1"/>
  <c r="H1105" i="3"/>
  <c r="I349" i="3"/>
  <c r="I348" i="3" s="1"/>
  <c r="H92" i="3"/>
  <c r="H85" i="3" s="1"/>
  <c r="H263" i="3"/>
  <c r="H262" i="3" s="1"/>
  <c r="H268" i="3"/>
  <c r="H1127" i="3"/>
  <c r="G380" i="3"/>
  <c r="H64" i="3"/>
  <c r="H63" i="3" s="1"/>
  <c r="H349" i="3"/>
  <c r="H348" i="3" s="1"/>
  <c r="H347" i="3" s="1"/>
  <c r="H346" i="3" s="1"/>
  <c r="H449" i="3"/>
  <c r="H1132" i="3"/>
  <c r="I795" i="3"/>
  <c r="I741" i="3"/>
  <c r="I740" i="3" s="1"/>
  <c r="I739" i="3" s="1"/>
  <c r="I751" i="3"/>
  <c r="I750" i="3" s="1"/>
  <c r="I1022" i="3"/>
  <c r="I1021" i="3" s="1"/>
  <c r="I1026" i="3"/>
  <c r="I1025" i="3" s="1"/>
  <c r="I1030" i="3"/>
  <c r="I391" i="3"/>
  <c r="I390" i="3" s="1"/>
  <c r="I389" i="3" s="1"/>
  <c r="H749" i="3"/>
  <c r="H795" i="3"/>
  <c r="H791" i="3" s="1"/>
  <c r="H790" i="3" s="1"/>
  <c r="H801" i="3"/>
  <c r="H800" i="3" s="1"/>
  <c r="H931" i="3"/>
  <c r="H930" i="3" s="1"/>
  <c r="H929" i="3" s="1"/>
  <c r="I92" i="3"/>
  <c r="I263" i="3"/>
  <c r="I262" i="3" s="1"/>
  <c r="I307" i="3"/>
  <c r="I394" i="3"/>
  <c r="I268" i="3"/>
  <c r="H238" i="3"/>
  <c r="H229" i="3" s="1"/>
  <c r="H156" i="3"/>
  <c r="H150" i="3" s="1"/>
  <c r="H149" i="3" s="1"/>
  <c r="E21" i="2" s="1"/>
  <c r="H157" i="3"/>
  <c r="I145" i="3"/>
  <c r="I144" i="3" s="1"/>
  <c r="H139" i="3"/>
  <c r="H138" i="3" s="1"/>
  <c r="H115" i="3"/>
  <c r="H114" i="3" s="1"/>
  <c r="H113" i="3" s="1"/>
  <c r="E19" i="2" s="1"/>
  <c r="H49" i="3"/>
  <c r="I55" i="3"/>
  <c r="I54" i="3" s="1"/>
  <c r="I157" i="3"/>
  <c r="I156" i="3"/>
  <c r="I150" i="3" s="1"/>
  <c r="I149" i="3" s="1"/>
  <c r="H379" i="3"/>
  <c r="H388" i="3"/>
  <c r="I395" i="3"/>
  <c r="H432" i="3"/>
  <c r="H431" i="3" s="1"/>
  <c r="H429" i="3" s="1"/>
  <c r="I485" i="3"/>
  <c r="I484" i="3" s="1"/>
  <c r="I483" i="3" s="1"/>
  <c r="I482" i="3" s="1"/>
  <c r="I472" i="3" s="1"/>
  <c r="I405" i="3"/>
  <c r="I432" i="3"/>
  <c r="I431" i="3" s="1"/>
  <c r="I430" i="3" s="1"/>
  <c r="I755" i="3"/>
  <c r="I754" i="3" s="1"/>
  <c r="H721" i="3"/>
  <c r="I721" i="3"/>
  <c r="H611" i="3"/>
  <c r="I606" i="3"/>
  <c r="I605" i="3" s="1"/>
  <c r="H604" i="3"/>
  <c r="I611" i="3"/>
  <c r="I624" i="3"/>
  <c r="I708" i="3"/>
  <c r="H814" i="3"/>
  <c r="I816" i="3"/>
  <c r="I815" i="3" s="1"/>
  <c r="I823" i="3"/>
  <c r="H881" i="3"/>
  <c r="H880" i="3" s="1"/>
  <c r="H879" i="3" s="1"/>
  <c r="H887" i="3"/>
  <c r="H886" i="3" s="1"/>
  <c r="I881" i="3"/>
  <c r="I880" i="3" s="1"/>
  <c r="I879" i="3" s="1"/>
  <c r="I871" i="3"/>
  <c r="H867" i="3"/>
  <c r="H1011" i="3"/>
  <c r="H1030" i="3"/>
  <c r="I1105" i="3"/>
  <c r="I64" i="3"/>
  <c r="I63" i="3" s="1"/>
  <c r="I857" i="3"/>
  <c r="I856" i="3"/>
  <c r="I855" i="3" s="1"/>
  <c r="I854" i="3" s="1"/>
  <c r="I503" i="3"/>
  <c r="I502" i="3" s="1"/>
  <c r="I523" i="3"/>
  <c r="I1127" i="3"/>
  <c r="I1132" i="3"/>
  <c r="H503" i="3"/>
  <c r="H502" i="3" s="1"/>
  <c r="H857" i="3"/>
  <c r="H856" i="3"/>
  <c r="H855" i="3" s="1"/>
  <c r="H854" i="3" s="1"/>
  <c r="H1060" i="3"/>
  <c r="H523" i="3"/>
  <c r="H624" i="3"/>
  <c r="H405" i="3"/>
  <c r="H708" i="3"/>
  <c r="H823" i="3"/>
  <c r="H963" i="3"/>
  <c r="H962" i="3" s="1"/>
  <c r="G385" i="3"/>
  <c r="G384" i="3" s="1"/>
  <c r="G139" i="3"/>
  <c r="G388" i="3"/>
  <c r="G344" i="3"/>
  <c r="G343" i="3" s="1"/>
  <c r="G342" i="3" s="1"/>
  <c r="G222" i="3"/>
  <c r="G221" i="3" s="1"/>
  <c r="G220" i="3" s="1"/>
  <c r="I949" i="3"/>
  <c r="I948" i="3" s="1"/>
  <c r="I947" i="3" s="1"/>
  <c r="I946" i="3" s="1"/>
  <c r="I945" i="3" s="1"/>
  <c r="I1116" i="3"/>
  <c r="I1115" i="3" s="1"/>
  <c r="I1114" i="3" s="1"/>
  <c r="H255" i="3" l="1"/>
  <c r="I255" i="3"/>
  <c r="I254" i="3" s="1"/>
  <c r="H496" i="3"/>
  <c r="H495" i="3" s="1"/>
  <c r="E53" i="2" s="1"/>
  <c r="I496" i="3"/>
  <c r="H603" i="3"/>
  <c r="H602" i="3" s="1"/>
  <c r="H902" i="3"/>
  <c r="H901" i="3" s="1"/>
  <c r="H404" i="3"/>
  <c r="H396" i="3" s="1"/>
  <c r="I404" i="3"/>
  <c r="I396" i="3" s="1"/>
  <c r="H254" i="3"/>
  <c r="I347" i="3"/>
  <c r="I346" i="3" s="1"/>
  <c r="I128" i="3"/>
  <c r="I115" i="3" s="1"/>
  <c r="I114" i="3" s="1"/>
  <c r="I113" i="3" s="1"/>
  <c r="H1104" i="3"/>
  <c r="H1103" i="3" s="1"/>
  <c r="H1074" i="3"/>
  <c r="H1073" i="3" s="1"/>
  <c r="I1104" i="3"/>
  <c r="I1103" i="3" s="1"/>
  <c r="H48" i="3"/>
  <c r="H47" i="3" s="1"/>
  <c r="E10" i="2" s="1"/>
  <c r="I904" i="3"/>
  <c r="I903" i="3" s="1"/>
  <c r="I791" i="3"/>
  <c r="I790" i="3" s="1"/>
  <c r="I788" i="3" s="1"/>
  <c r="H558" i="3"/>
  <c r="H557" i="3" s="1"/>
  <c r="H549" i="3" s="1"/>
  <c r="E34" i="2"/>
  <c r="I495" i="3"/>
  <c r="H81" i="3"/>
  <c r="H80" i="3" s="1"/>
  <c r="H79" i="3" s="1"/>
  <c r="H78" i="3" s="1"/>
  <c r="H865" i="3"/>
  <c r="H864" i="3" s="1"/>
  <c r="E38" i="2" s="1"/>
  <c r="I228" i="3"/>
  <c r="I161" i="3" s="1"/>
  <c r="I302" i="3"/>
  <c r="I301" i="3" s="1"/>
  <c r="I300" i="3" s="1"/>
  <c r="H299" i="3"/>
  <c r="E33" i="2" s="1"/>
  <c r="H228" i="3"/>
  <c r="H161" i="3" s="1"/>
  <c r="H748" i="3"/>
  <c r="H747" i="3" s="1"/>
  <c r="H745" i="3" s="1"/>
  <c r="H744" i="3" s="1"/>
  <c r="H743" i="3" s="1"/>
  <c r="I379" i="3"/>
  <c r="I1075" i="3"/>
  <c r="I814" i="3"/>
  <c r="I813" i="3" s="1"/>
  <c r="I812" i="3" s="1"/>
  <c r="I811" i="3" s="1"/>
  <c r="I810" i="3" s="1"/>
  <c r="I139" i="3"/>
  <c r="I138" i="3" s="1"/>
  <c r="I429" i="3"/>
  <c r="I867" i="3"/>
  <c r="I749" i="3"/>
  <c r="I748" i="3" s="1"/>
  <c r="I471" i="3"/>
  <c r="H866" i="3"/>
  <c r="H430" i="3"/>
  <c r="I604" i="3"/>
  <c r="I603" i="3" s="1"/>
  <c r="I85" i="3"/>
  <c r="I79" i="3" s="1"/>
  <c r="I78" i="3" s="1"/>
  <c r="I1011" i="3"/>
  <c r="I49" i="3"/>
  <c r="I48" i="3" s="1"/>
  <c r="I257" i="3"/>
  <c r="G379" i="3"/>
  <c r="G378" i="3" s="1"/>
  <c r="G377" i="3" s="1"/>
  <c r="H1126" i="3"/>
  <c r="H1125" i="3" s="1"/>
  <c r="E57" i="2" s="1"/>
  <c r="E56" i="2" s="1"/>
  <c r="E50" i="2"/>
  <c r="I801" i="3"/>
  <c r="I800" i="3" s="1"/>
  <c r="I393" i="3"/>
  <c r="I392" i="3" s="1"/>
  <c r="I388" i="3" s="1"/>
  <c r="H428" i="3"/>
  <c r="E48" i="2" s="1"/>
  <c r="I1020" i="3"/>
  <c r="H789" i="3"/>
  <c r="H788" i="3"/>
  <c r="H787" i="3" s="1"/>
  <c r="H137" i="3"/>
  <c r="E20" i="2" s="1"/>
  <c r="E18" i="2" s="1"/>
  <c r="H813" i="3"/>
  <c r="H812" i="3" s="1"/>
  <c r="H811" i="3" s="1"/>
  <c r="H810" i="3" s="1"/>
  <c r="I428" i="3"/>
  <c r="H378" i="3"/>
  <c r="H377" i="3" s="1"/>
  <c r="E35" i="2" s="1"/>
  <c r="H13" i="3"/>
  <c r="H12" i="3" s="1"/>
  <c r="H1010" i="3"/>
  <c r="H1009" i="3" s="1"/>
  <c r="E41" i="2" s="1"/>
  <c r="I1126" i="3"/>
  <c r="I1125" i="3" s="1"/>
  <c r="I522" i="3"/>
  <c r="I521" i="3"/>
  <c r="H522" i="3"/>
  <c r="H521" i="3"/>
  <c r="G138" i="3"/>
  <c r="G137" i="3"/>
  <c r="D20" i="2" s="1"/>
  <c r="I23" i="3"/>
  <c r="I21" i="3" s="1"/>
  <c r="I20" i="3" s="1"/>
  <c r="G19" i="3"/>
  <c r="I19" i="3" s="1"/>
  <c r="I18" i="3" s="1"/>
  <c r="I17" i="3" s="1"/>
  <c r="E32" i="2" l="1"/>
  <c r="E31" i="2" s="1"/>
  <c r="H494" i="3"/>
  <c r="H661" i="3"/>
  <c r="H660" i="3" s="1"/>
  <c r="E40" i="2"/>
  <c r="I902" i="3"/>
  <c r="I901" i="3" s="1"/>
  <c r="E11" i="2"/>
  <c r="H1072" i="3"/>
  <c r="I1074" i="3"/>
  <c r="I1073" i="3" s="1"/>
  <c r="I1072" i="3" s="1"/>
  <c r="I789" i="3"/>
  <c r="I47" i="3"/>
  <c r="I787" i="3"/>
  <c r="E39" i="2"/>
  <c r="E37" i="2" s="1"/>
  <c r="F20" i="2"/>
  <c r="I865" i="3"/>
  <c r="I864" i="3" s="1"/>
  <c r="I378" i="3"/>
  <c r="I377" i="3" s="1"/>
  <c r="E45" i="2"/>
  <c r="I16" i="3"/>
  <c r="I15" i="3" s="1"/>
  <c r="I14" i="3" s="1"/>
  <c r="I602" i="3"/>
  <c r="I866" i="3"/>
  <c r="I137" i="3"/>
  <c r="I747" i="3"/>
  <c r="I745" i="3" s="1"/>
  <c r="I744" i="3" s="1"/>
  <c r="I743" i="3" s="1"/>
  <c r="I661" i="3" s="1"/>
  <c r="I299" i="3"/>
  <c r="E29" i="2"/>
  <c r="E23" i="2" s="1"/>
  <c r="I1010" i="3"/>
  <c r="I1009" i="3" s="1"/>
  <c r="H1124" i="3"/>
  <c r="H863" i="3"/>
  <c r="H862" i="3" s="1"/>
  <c r="H112" i="3"/>
  <c r="H427" i="3"/>
  <c r="I1124" i="3"/>
  <c r="H601" i="3"/>
  <c r="E54" i="2"/>
  <c r="E52" i="2" s="1"/>
  <c r="I494" i="3"/>
  <c r="E49" i="2"/>
  <c r="E47" i="2" s="1"/>
  <c r="H253" i="3"/>
  <c r="G360" i="3"/>
  <c r="G359" i="3" s="1"/>
  <c r="G358" i="3"/>
  <c r="G357" i="3" s="1"/>
  <c r="G328" i="3"/>
  <c r="G327" i="3" s="1"/>
  <c r="G326" i="3" s="1"/>
  <c r="G324" i="3"/>
  <c r="G323" i="3" s="1"/>
  <c r="G322" i="3" s="1"/>
  <c r="G599" i="3"/>
  <c r="G598" i="3" s="1"/>
  <c r="G597" i="3" s="1"/>
  <c r="G466" i="3"/>
  <c r="G465" i="3" s="1"/>
  <c r="G464" i="3"/>
  <c r="G189" i="3"/>
  <c r="G188" i="3" s="1"/>
  <c r="G741" i="3"/>
  <c r="G740" i="3" s="1"/>
  <c r="G739" i="3" s="1"/>
  <c r="G652" i="3"/>
  <c r="G651" i="3" s="1"/>
  <c r="G733" i="3"/>
  <c r="G732" i="3" s="1"/>
  <c r="G731" i="3" s="1"/>
  <c r="G730" i="3" s="1"/>
  <c r="G1130" i="3"/>
  <c r="G1135" i="3"/>
  <c r="G1134" i="3" s="1"/>
  <c r="G1133" i="3" s="1"/>
  <c r="G892" i="3"/>
  <c r="G891" i="3" s="1"/>
  <c r="G889" i="3"/>
  <c r="G888" i="3" s="1"/>
  <c r="H659" i="3" l="1"/>
  <c r="E44" i="2"/>
  <c r="H548" i="3"/>
  <c r="H1071" i="3"/>
  <c r="G1066" i="3"/>
  <c r="G1065" i="3" s="1"/>
  <c r="I1067" i="3"/>
  <c r="I1066" i="3" s="1"/>
  <c r="I1065" i="3" s="1"/>
  <c r="H46" i="3"/>
  <c r="H45" i="3" s="1"/>
  <c r="E13" i="2"/>
  <c r="E8" i="2" s="1"/>
  <c r="I1071" i="3"/>
  <c r="E43" i="2"/>
  <c r="I601" i="3"/>
  <c r="I660" i="3"/>
  <c r="I46" i="3"/>
  <c r="I112" i="3"/>
  <c r="I253" i="3"/>
  <c r="G463" i="3"/>
  <c r="G462" i="3" s="1"/>
  <c r="G461" i="3" s="1"/>
  <c r="I464" i="3"/>
  <c r="I463" i="3" s="1"/>
  <c r="I462" i="3" s="1"/>
  <c r="I461" i="3" s="1"/>
  <c r="I438" i="3" s="1"/>
  <c r="G1069" i="3"/>
  <c r="G1068" i="3" s="1"/>
  <c r="I1070" i="3"/>
  <c r="I1069" i="3" s="1"/>
  <c r="I1068" i="3" s="1"/>
  <c r="G887" i="3"/>
  <c r="G886" i="3" s="1"/>
  <c r="G948" i="3"/>
  <c r="G947" i="3" s="1"/>
  <c r="G946" i="3" s="1"/>
  <c r="G945" i="3" s="1"/>
  <c r="G321" i="3"/>
  <c r="G1132" i="3"/>
  <c r="G877" i="3"/>
  <c r="G876" i="3" s="1"/>
  <c r="G875" i="3" s="1"/>
  <c r="G874" i="3" s="1"/>
  <c r="H11" i="3" l="1"/>
  <c r="G1064" i="3"/>
  <c r="I1064" i="3"/>
  <c r="I1059" i="3" s="1"/>
  <c r="E6" i="2"/>
  <c r="I437" i="3"/>
  <c r="I659" i="3"/>
  <c r="I1053" i="3" l="1"/>
  <c r="I427" i="3"/>
  <c r="I45" i="3" s="1"/>
  <c r="I559" i="3"/>
  <c r="G36" i="3"/>
  <c r="I36" i="3" s="1"/>
  <c r="I35" i="3" s="1"/>
  <c r="I34" i="3" s="1"/>
  <c r="I33" i="3" s="1"/>
  <c r="G31" i="3"/>
  <c r="I31" i="3" s="1"/>
  <c r="I30" i="3" s="1"/>
  <c r="I29" i="3" s="1"/>
  <c r="I28" i="3" s="1"/>
  <c r="I1052" i="3" l="1"/>
  <c r="I558" i="3"/>
  <c r="I557" i="3" s="1"/>
  <c r="I27" i="3"/>
  <c r="I26" i="3" s="1"/>
  <c r="I13" i="3" s="1"/>
  <c r="I12" i="3" s="1"/>
  <c r="G236" i="3"/>
  <c r="G235" i="3" s="1"/>
  <c r="I1044" i="3" l="1"/>
  <c r="I549" i="3"/>
  <c r="I548" i="3" s="1"/>
  <c r="G183" i="3"/>
  <c r="G182" i="3" s="1"/>
  <c r="G587" i="3" l="1"/>
  <c r="G586" i="3" s="1"/>
  <c r="G583" i="3"/>
  <c r="G582" i="3" s="1"/>
  <c r="G579" i="3"/>
  <c r="G578" i="3" s="1"/>
  <c r="G569" i="3"/>
  <c r="G568" i="3" s="1"/>
  <c r="G564" i="3" s="1"/>
  <c r="G562" i="3"/>
  <c r="G561" i="3" s="1"/>
  <c r="G555" i="3"/>
  <c r="G554" i="3" s="1"/>
  <c r="G71" i="3"/>
  <c r="G70" i="3" s="1"/>
  <c r="G69" i="3" s="1"/>
  <c r="G68" i="3" s="1"/>
  <c r="G66" i="3"/>
  <c r="G64" i="3" s="1"/>
  <c r="G63" i="3" s="1"/>
  <c r="G65" i="3" l="1"/>
  <c r="G351" i="3"/>
  <c r="G363" i="3"/>
  <c r="G362" i="3" s="1"/>
  <c r="G1062" i="3"/>
  <c r="G1061" i="3" s="1"/>
  <c r="G270" i="3"/>
  <c r="G269" i="3" s="1"/>
  <c r="G179" i="3"/>
  <c r="G178" i="3" s="1"/>
  <c r="G177" i="3" s="1"/>
  <c r="G1059" i="3" l="1"/>
  <c r="G1060" i="3"/>
  <c r="G263" i="3"/>
  <c r="G262" i="3" s="1"/>
  <c r="G264" i="3"/>
  <c r="G308" i="3"/>
  <c r="G349" i="3"/>
  <c r="G348" i="3" s="1"/>
  <c r="G347" i="3" s="1"/>
  <c r="G346" i="3" s="1"/>
  <c r="G350" i="3"/>
  <c r="G268" i="3"/>
  <c r="D35" i="2"/>
  <c r="F35" i="2" s="1"/>
  <c r="G421" i="3"/>
  <c r="G420" i="3" s="1"/>
  <c r="G419" i="3" s="1"/>
  <c r="G418" i="3" s="1"/>
  <c r="G526" i="3"/>
  <c r="G525" i="3" s="1"/>
  <c r="G524" i="3" s="1"/>
  <c r="G530" i="3"/>
  <c r="G529" i="3" s="1"/>
  <c r="G528" i="3" s="1"/>
  <c r="G534" i="3"/>
  <c r="G533" i="3" s="1"/>
  <c r="G532" i="3" s="1"/>
  <c r="G538" i="3"/>
  <c r="G537" i="3" s="1"/>
  <c r="G536" i="3" s="1"/>
  <c r="G542" i="3"/>
  <c r="G541" i="3" s="1"/>
  <c r="G540" i="3" s="1"/>
  <c r="G833" i="3"/>
  <c r="G830" i="3" s="1"/>
  <c r="G828" i="3"/>
  <c r="G827" i="3" s="1"/>
  <c r="G825" i="3"/>
  <c r="G824" i="3" s="1"/>
  <c r="G840" i="3"/>
  <c r="G839" i="3" s="1"/>
  <c r="G450" i="3"/>
  <c r="G452" i="3"/>
  <c r="G860" i="3"/>
  <c r="G859" i="3" s="1"/>
  <c r="G858" i="3" s="1"/>
  <c r="G857" i="3" s="1"/>
  <c r="G433" i="3"/>
  <c r="G435" i="3"/>
  <c r="G408" i="3"/>
  <c r="G407" i="3" s="1"/>
  <c r="G406" i="3" s="1"/>
  <c r="G412" i="3"/>
  <c r="G411" i="3" s="1"/>
  <c r="G410" i="3" s="1"/>
  <c r="G416" i="3"/>
  <c r="G415" i="3" s="1"/>
  <c r="G414" i="3" s="1"/>
  <c r="G118" i="3"/>
  <c r="G117" i="3" s="1"/>
  <c r="G116" i="3" s="1"/>
  <c r="G122" i="3"/>
  <c r="G121" i="3" s="1"/>
  <c r="G120" i="3" s="1"/>
  <c r="G126" i="3"/>
  <c r="G125" i="3" s="1"/>
  <c r="G124" i="3" s="1"/>
  <c r="G129" i="3"/>
  <c r="G128" i="3" s="1"/>
  <c r="G135" i="3"/>
  <c r="G134" i="3" s="1"/>
  <c r="G133" i="3" s="1"/>
  <c r="G95" i="3"/>
  <c r="G61" i="3"/>
  <c r="G18" i="3"/>
  <c r="G17" i="3" s="1"/>
  <c r="G21" i="3"/>
  <c r="G167" i="3"/>
  <c r="G166" i="3" s="1"/>
  <c r="G165" i="3" s="1"/>
  <c r="G164" i="3" s="1"/>
  <c r="G163" i="3" s="1"/>
  <c r="G674" i="3"/>
  <c r="G798" i="3"/>
  <c r="G699" i="3"/>
  <c r="G681" i="3"/>
  <c r="G680" i="3" s="1"/>
  <c r="G679" i="3" s="1"/>
  <c r="G631" i="3"/>
  <c r="G630" i="3" s="1"/>
  <c r="G629" i="3" s="1"/>
  <c r="G1050" i="3"/>
  <c r="G1049" i="3" s="1"/>
  <c r="G1048" i="3" s="1"/>
  <c r="G1047" i="3" s="1"/>
  <c r="G1046" i="3" s="1"/>
  <c r="G1045" i="3" s="1"/>
  <c r="G927" i="3"/>
  <c r="G926" i="3" s="1"/>
  <c r="G925" i="3" s="1"/>
  <c r="G924" i="3" s="1"/>
  <c r="G606" i="3"/>
  <c r="G585" i="3"/>
  <c r="G581" i="3"/>
  <c r="G871" i="3"/>
  <c r="G868" i="3"/>
  <c r="G255" i="3" l="1"/>
  <c r="G254" i="3" s="1"/>
  <c r="G823" i="3"/>
  <c r="G432" i="3"/>
  <c r="G449" i="3"/>
  <c r="G405" i="3"/>
  <c r="G404" i="3" s="1"/>
  <c r="G396" i="3" s="1"/>
  <c r="G115" i="3"/>
  <c r="G867" i="3"/>
  <c r="G1033" i="3"/>
  <c r="G1032" i="3" s="1"/>
  <c r="G1031" i="3" s="1"/>
  <c r="G1037" i="3"/>
  <c r="G1036" i="3" s="1"/>
  <c r="G1035" i="3" s="1"/>
  <c r="G993" i="3"/>
  <c r="G992" i="3" s="1"/>
  <c r="G991" i="3" s="1"/>
  <c r="G990" i="3" s="1"/>
  <c r="G884" i="3"/>
  <c r="G882" i="3"/>
  <c r="G922" i="3"/>
  <c r="G921" i="3" s="1"/>
  <c r="G920" i="3" s="1"/>
  <c r="G919" i="3" s="1"/>
  <c r="G932" i="3"/>
  <c r="G934" i="3"/>
  <c r="G915" i="3"/>
  <c r="G966" i="3"/>
  <c r="G965" i="3" s="1"/>
  <c r="G969" i="3"/>
  <c r="G968" i="3" s="1"/>
  <c r="G973" i="3"/>
  <c r="G972" i="3" s="1"/>
  <c r="G971" i="3" s="1"/>
  <c r="G728" i="3"/>
  <c r="G727" i="3" s="1"/>
  <c r="G726" i="3" s="1"/>
  <c r="G724" i="3"/>
  <c r="G723" i="3" s="1"/>
  <c r="G722" i="3" s="1"/>
  <c r="G977" i="3"/>
  <c r="G976" i="3" s="1"/>
  <c r="G975" i="3" s="1"/>
  <c r="G981" i="3"/>
  <c r="G980" i="3" s="1"/>
  <c r="G979" i="3" s="1"/>
  <c r="G985" i="3"/>
  <c r="G984" i="3" s="1"/>
  <c r="G983" i="3" s="1"/>
  <c r="G988" i="3"/>
  <c r="G987" i="3" s="1"/>
  <c r="G914" i="3" l="1"/>
  <c r="G913" i="3" s="1"/>
  <c r="G912" i="3" s="1"/>
  <c r="G866" i="3"/>
  <c r="G721" i="3"/>
  <c r="G1030" i="3"/>
  <c r="G881" i="3"/>
  <c r="G880" i="3" s="1"/>
  <c r="G879" i="3" s="1"/>
  <c r="G865" i="3" s="1"/>
  <c r="G931" i="3"/>
  <c r="G930" i="3" s="1"/>
  <c r="G929" i="3" s="1"/>
  <c r="G964" i="3"/>
  <c r="I964" i="3" s="1"/>
  <c r="I963" i="3" s="1"/>
  <c r="I962" i="3" s="1"/>
  <c r="I863" i="3" l="1"/>
  <c r="I862" i="3" s="1"/>
  <c r="I11" i="3" s="1"/>
  <c r="G963" i="3"/>
  <c r="G998" i="3"/>
  <c r="G997" i="3" s="1"/>
  <c r="G996" i="3" s="1"/>
  <c r="G995" i="3" s="1"/>
  <c r="H6" i="2" l="1"/>
  <c r="G962" i="3"/>
  <c r="G640" i="3"/>
  <c r="G639" i="3" s="1"/>
  <c r="G638" i="3" s="1"/>
  <c r="G636" i="3"/>
  <c r="G635" i="3" s="1"/>
  <c r="G634" i="3" s="1"/>
  <c r="G633" i="3"/>
  <c r="G645" i="3"/>
  <c r="G644" i="3" s="1"/>
  <c r="G643" i="3" s="1"/>
  <c r="G642" i="3"/>
  <c r="G1042" i="3"/>
  <c r="G1041" i="3" s="1"/>
  <c r="G1040" i="3" s="1"/>
  <c r="G1039" i="3" s="1"/>
  <c r="G1057" i="3"/>
  <c r="G1056" i="3" s="1"/>
  <c r="G1055" i="3" s="1"/>
  <c r="G1054" i="3" s="1"/>
  <c r="G1053" i="3" s="1"/>
  <c r="G560" i="3"/>
  <c r="G808" i="3"/>
  <c r="G807" i="3" s="1"/>
  <c r="G805" i="3"/>
  <c r="G804" i="3" s="1"/>
  <c r="G785" i="3"/>
  <c r="G784" i="3" s="1"/>
  <c r="G783" i="3" s="1"/>
  <c r="G780" i="3"/>
  <c r="G779" i="3" s="1"/>
  <c r="G775" i="3" s="1"/>
  <c r="G773" i="3"/>
  <c r="G772" i="3" s="1"/>
  <c r="G771" i="3" s="1"/>
  <c r="G768" i="3"/>
  <c r="G767" i="3" s="1"/>
  <c r="G766" i="3" s="1"/>
  <c r="G627" i="3"/>
  <c r="G626" i="3" s="1"/>
  <c r="G625" i="3" s="1"/>
  <c r="G624" i="3" s="1"/>
  <c r="G622" i="3"/>
  <c r="G621" i="3" s="1"/>
  <c r="G620" i="3" s="1"/>
  <c r="G618" i="3"/>
  <c r="G617" i="3" s="1"/>
  <c r="G616" i="3" s="1"/>
  <c r="G614" i="3"/>
  <c r="G613" i="3" s="1"/>
  <c r="G612" i="3" s="1"/>
  <c r="G770" i="3" l="1"/>
  <c r="G611" i="3"/>
  <c r="G559" i="3"/>
  <c r="G553" i="3"/>
  <c r="G552" i="3" s="1"/>
  <c r="G558" i="3" l="1"/>
  <c r="G557" i="3" s="1"/>
  <c r="G719" i="3"/>
  <c r="G718" i="3" s="1"/>
  <c r="G717" i="3" s="1"/>
  <c r="G715" i="3"/>
  <c r="G714" i="3" s="1"/>
  <c r="G713" i="3" s="1"/>
  <c r="G711" i="3"/>
  <c r="G710" i="3" s="1"/>
  <c r="G709" i="3" s="1"/>
  <c r="G706" i="3"/>
  <c r="G705" i="3" s="1"/>
  <c r="G704" i="3" s="1"/>
  <c r="G702" i="3"/>
  <c r="G701" i="3" s="1"/>
  <c r="G700" i="3" s="1"/>
  <c r="G697" i="3"/>
  <c r="G696" i="3" s="1"/>
  <c r="G695" i="3" s="1"/>
  <c r="G693" i="3"/>
  <c r="G692" i="3" s="1"/>
  <c r="G691" i="3" s="1"/>
  <c r="G689" i="3"/>
  <c r="G688" i="3" s="1"/>
  <c r="G687" i="3" s="1"/>
  <c r="G685" i="3"/>
  <c r="G684" i="3" s="1"/>
  <c r="G683" i="3" s="1"/>
  <c r="G677" i="3"/>
  <c r="G676" i="3" s="1"/>
  <c r="G675" i="3" s="1"/>
  <c r="G93" i="3"/>
  <c r="G92" i="3" s="1"/>
  <c r="G86" i="3"/>
  <c r="G546" i="3"/>
  <c r="G545" i="3" s="1"/>
  <c r="G544" i="3" s="1"/>
  <c r="G523" i="3" s="1"/>
  <c r="G522" i="3" s="1"/>
  <c r="G505" i="3"/>
  <c r="G504" i="3" s="1"/>
  <c r="G85" i="3" l="1"/>
  <c r="G79" i="3" s="1"/>
  <c r="G78" i="3" s="1"/>
  <c r="G503" i="3"/>
  <c r="G502" i="3" s="1"/>
  <c r="G708" i="3"/>
  <c r="G1017" i="3"/>
  <c r="G1016" i="3" s="1"/>
  <c r="G1097" i="3"/>
  <c r="G1096" i="3" s="1"/>
  <c r="G1093" i="3"/>
  <c r="G1092" i="3" s="1"/>
  <c r="G1091" i="3" s="1"/>
  <c r="G1089" i="3"/>
  <c r="G1081" i="3"/>
  <c r="G1080" i="3" s="1"/>
  <c r="G1077" i="3"/>
  <c r="G1076" i="3" s="1"/>
  <c r="G1026" i="3"/>
  <c r="G1025" i="3" s="1"/>
  <c r="G1020" i="3" s="1"/>
  <c r="G1013" i="3"/>
  <c r="G1012" i="3" s="1"/>
  <c r="G445" i="3"/>
  <c r="G444" i="3" s="1"/>
  <c r="G443" i="3" s="1"/>
  <c r="G442" i="3" s="1"/>
  <c r="G484" i="3"/>
  <c r="G483" i="3" s="1"/>
  <c r="G482" i="3" s="1"/>
  <c r="G159" i="3"/>
  <c r="G158" i="3" s="1"/>
  <c r="G154" i="3"/>
  <c r="G153" i="3" s="1"/>
  <c r="G152" i="3" s="1"/>
  <c r="G151" i="3" s="1"/>
  <c r="G114" i="3"/>
  <c r="G76" i="3"/>
  <c r="G75" i="3" s="1"/>
  <c r="G50" i="3"/>
  <c r="G30" i="3"/>
  <c r="G29" i="3" s="1"/>
  <c r="G28" i="3" s="1"/>
  <c r="G39" i="3"/>
  <c r="G38" i="3" s="1"/>
  <c r="G35" i="3"/>
  <c r="G34" i="3" s="1"/>
  <c r="G340" i="3"/>
  <c r="G339" i="3" s="1"/>
  <c r="G338" i="3" s="1"/>
  <c r="G240" i="3"/>
  <c r="G239" i="3" s="1"/>
  <c r="G226" i="3"/>
  <c r="G225" i="3" s="1"/>
  <c r="G224" i="3" s="1"/>
  <c r="G214" i="3"/>
  <c r="G213" i="3" s="1"/>
  <c r="G212" i="3" s="1"/>
  <c r="G210" i="3"/>
  <c r="G209" i="3" s="1"/>
  <c r="G208" i="3" s="1"/>
  <c r="G496" i="3" l="1"/>
  <c r="G495" i="3" s="1"/>
  <c r="D53" i="2" s="1"/>
  <c r="F53" i="2" s="1"/>
  <c r="G661" i="3"/>
  <c r="G660" i="3" s="1"/>
  <c r="G33" i="3"/>
  <c r="G27" i="3" s="1"/>
  <c r="G192" i="3"/>
  <c r="G238" i="3"/>
  <c r="G229" i="3" s="1"/>
  <c r="G156" i="3"/>
  <c r="G150" i="3" s="1"/>
  <c r="G157" i="3"/>
  <c r="G1011" i="3"/>
  <c r="G228" i="3" l="1"/>
  <c r="G1010" i="3"/>
  <c r="G1009" i="3" s="1"/>
  <c r="D41" i="2" s="1"/>
  <c r="F41" i="2" s="1"/>
  <c r="G908" i="3"/>
  <c r="G905" i="3"/>
  <c r="G904" i="3" l="1"/>
  <c r="G903" i="3" s="1"/>
  <c r="G902" i="3" s="1"/>
  <c r="G431" i="3"/>
  <c r="G430" i="3" s="1"/>
  <c r="G429" i="3" l="1"/>
  <c r="G20" i="3"/>
  <c r="G16" i="3" s="1"/>
  <c r="G852" i="3"/>
  <c r="G851" i="3" s="1"/>
  <c r="G845" i="3"/>
  <c r="G844" i="3" s="1"/>
  <c r="G837" i="3"/>
  <c r="G836" i="3" s="1"/>
  <c r="G816" i="3"/>
  <c r="G820" i="3"/>
  <c r="G819" i="3" s="1"/>
  <c r="G796" i="3"/>
  <c r="G793" i="3"/>
  <c r="G792" i="3" s="1"/>
  <c r="G763" i="3"/>
  <c r="G762" i="3" s="1"/>
  <c r="G761" i="3" s="1"/>
  <c r="G759" i="3"/>
  <c r="G758" i="3" s="1"/>
  <c r="G755" i="3"/>
  <c r="G754" i="3" s="1"/>
  <c r="G751" i="3"/>
  <c r="G750" i="3" s="1"/>
  <c r="G1141" i="3"/>
  <c r="G1140" i="3" s="1"/>
  <c r="G1139" i="3" s="1"/>
  <c r="G782" i="3"/>
  <c r="G480" i="3"/>
  <c r="G479" i="3" s="1"/>
  <c r="G478" i="3" s="1"/>
  <c r="G477" i="3" s="1"/>
  <c r="G472" i="3" s="1"/>
  <c r="G656" i="3" l="1"/>
  <c r="G655" i="3" s="1"/>
  <c r="G749" i="3"/>
  <c r="G815" i="3"/>
  <c r="G814" i="3" s="1"/>
  <c r="G15" i="3"/>
  <c r="G14" i="3" s="1"/>
  <c r="G471" i="3"/>
  <c r="D9" i="2" l="1"/>
  <c r="F9" i="2" s="1"/>
  <c r="G605" i="3" l="1"/>
  <c r="G604" i="3"/>
  <c r="G603" i="3" l="1"/>
  <c r="D39" i="2" s="1"/>
  <c r="G521" i="3"/>
  <c r="G494" i="3" s="1"/>
  <c r="D54" i="2" l="1"/>
  <c r="G602" i="3"/>
  <c r="D52" i="2" l="1"/>
  <c r="F54" i="2"/>
  <c r="F52" i="2" s="1"/>
  <c r="G601" i="3"/>
  <c r="G1106" i="3"/>
  <c r="G765" i="3" l="1"/>
  <c r="G748" i="3" s="1"/>
  <c r="G659" i="3" s="1"/>
  <c r="G1115" i="3" l="1"/>
  <c r="G1114" i="3" l="1"/>
  <c r="G1104" i="3" s="1"/>
  <c r="G1103" i="3" s="1"/>
  <c r="G551" i="3"/>
  <c r="G550" i="3" s="1"/>
  <c r="G549" i="3" s="1"/>
  <c r="D24" i="2" l="1"/>
  <c r="F24" i="2" s="1"/>
  <c r="G149" i="3"/>
  <c r="D21" i="2" s="1"/>
  <c r="F21" i="2" s="1"/>
  <c r="G843" i="3" l="1"/>
  <c r="G842" i="3" s="1"/>
  <c r="G74" i="3" l="1"/>
  <c r="G181" i="3"/>
  <c r="G176" i="3" s="1"/>
  <c r="G835" i="3"/>
  <c r="G813" i="3" s="1"/>
  <c r="G812" i="3" s="1"/>
  <c r="G864" i="3"/>
  <c r="D38" i="2" s="1"/>
  <c r="F38" i="2" s="1"/>
  <c r="G1095" i="3"/>
  <c r="G1122" i="3"/>
  <c r="G1121" i="3" s="1"/>
  <c r="G1120" i="3" s="1"/>
  <c r="D40" i="2" l="1"/>
  <c r="F40" i="2" s="1"/>
  <c r="G60" i="3"/>
  <c r="G49" i="3" s="1"/>
  <c r="G48" i="3" s="1"/>
  <c r="G850" i="3"/>
  <c r="G849" i="3" s="1"/>
  <c r="G848" i="3" s="1"/>
  <c r="D34" i="2"/>
  <c r="F34" i="2" s="1"/>
  <c r="G803" i="3"/>
  <c r="G802" i="3" s="1"/>
  <c r="G162" i="3"/>
  <c r="G1119" i="3"/>
  <c r="G1118" i="3" s="1"/>
  <c r="G73" i="3"/>
  <c r="D12" i="2" s="1"/>
  <c r="F12" i="2" s="1"/>
  <c r="D25" i="2" l="1"/>
  <c r="F25" i="2" s="1"/>
  <c r="D45" i="2"/>
  <c r="F45" i="2" s="1"/>
  <c r="G747" i="3"/>
  <c r="G847" i="3"/>
  <c r="D29" i="2"/>
  <c r="F29" i="2" s="1"/>
  <c r="G1117" i="3"/>
  <c r="D16" i="2"/>
  <c r="D13" i="2"/>
  <c r="F13" i="2" s="1"/>
  <c r="G336" i="3"/>
  <c r="G335" i="3" s="1"/>
  <c r="G334" i="3" s="1"/>
  <c r="G300" i="3" s="1"/>
  <c r="G191" i="3"/>
  <c r="D28" i="2" s="1"/>
  <c r="F28" i="2" s="1"/>
  <c r="G1052" i="3"/>
  <c r="G47" i="3"/>
  <c r="G1129" i="3"/>
  <c r="G1128" i="3" s="1"/>
  <c r="G1127" i="3"/>
  <c r="G801" i="3"/>
  <c r="G800" i="3" s="1"/>
  <c r="G856" i="3"/>
  <c r="G855" i="3" s="1"/>
  <c r="G113" i="3"/>
  <c r="G112" i="3" s="1"/>
  <c r="G428" i="3"/>
  <c r="D48" i="2" s="1"/>
  <c r="F48" i="2" s="1"/>
  <c r="G1138" i="3"/>
  <c r="G1137" i="3" s="1"/>
  <c r="G448" i="3"/>
  <c r="G447" i="3" s="1"/>
  <c r="G26" i="3"/>
  <c r="D15" i="2" l="1"/>
  <c r="F16" i="2"/>
  <c r="F15" i="2" s="1"/>
  <c r="G1126" i="3"/>
  <c r="G1125" i="3" s="1"/>
  <c r="G854" i="3"/>
  <c r="D32" i="2"/>
  <c r="F32" i="2" s="1"/>
  <c r="D50" i="2"/>
  <c r="F50" i="2" s="1"/>
  <c r="D10" i="2"/>
  <c r="F10" i="2" s="1"/>
  <c r="D58" i="2"/>
  <c r="F58" i="2" s="1"/>
  <c r="G13" i="3"/>
  <c r="G12" i="3" s="1"/>
  <c r="D19" i="2"/>
  <c r="F19" i="2" s="1"/>
  <c r="F18" i="2" s="1"/>
  <c r="G299" i="3"/>
  <c r="D33" i="2" s="1"/>
  <c r="F33" i="2" s="1"/>
  <c r="G46" i="3"/>
  <c r="G438" i="3"/>
  <c r="G437" i="3" s="1"/>
  <c r="G795" i="3"/>
  <c r="G791" i="3" s="1"/>
  <c r="G790" i="3" s="1"/>
  <c r="G789" i="3" s="1"/>
  <c r="G811" i="3"/>
  <c r="G1044" i="3"/>
  <c r="F31" i="2" l="1"/>
  <c r="G810" i="3"/>
  <c r="D57" i="2"/>
  <c r="G1124" i="3"/>
  <c r="D44" i="2"/>
  <c r="D18" i="2"/>
  <c r="D31" i="2"/>
  <c r="G253" i="3"/>
  <c r="G788" i="3"/>
  <c r="G787" i="3" s="1"/>
  <c r="G548" i="3" s="1"/>
  <c r="D43" i="2" l="1"/>
  <c r="F44" i="2"/>
  <c r="F43" i="2" s="1"/>
  <c r="D56" i="2"/>
  <c r="F57" i="2"/>
  <c r="F56" i="2" s="1"/>
  <c r="G427" i="3"/>
  <c r="D49" i="2"/>
  <c r="D47" i="2" l="1"/>
  <c r="F49" i="2"/>
  <c r="F47" i="2" s="1"/>
  <c r="G901" i="3"/>
  <c r="D37" i="2" l="1"/>
  <c r="F39" i="2"/>
  <c r="F37" i="2" s="1"/>
  <c r="G863" i="3"/>
  <c r="G862" i="3" s="1"/>
  <c r="G1088" i="3"/>
  <c r="G1075" i="3" s="1"/>
  <c r="G1074" i="3" s="1"/>
  <c r="G1073" i="3" l="1"/>
  <c r="G1072" i="3" s="1"/>
  <c r="D11" i="2" l="1"/>
  <c r="G1071" i="3"/>
  <c r="G175" i="3"/>
  <c r="G161" i="3" s="1"/>
  <c r="G45" i="3" s="1"/>
  <c r="G11" i="3" l="1"/>
  <c r="D8" i="2"/>
  <c r="F11" i="2"/>
  <c r="F8" i="2" s="1"/>
  <c r="D27" i="2"/>
  <c r="F27" i="2" s="1"/>
  <c r="F23" i="2" s="1"/>
  <c r="F6" i="2" l="1"/>
  <c r="H7" i="2" s="1"/>
  <c r="D23" i="2"/>
  <c r="D6" i="2" s="1"/>
</calcChain>
</file>

<file path=xl/sharedStrings.xml><?xml version="1.0" encoding="utf-8"?>
<sst xmlns="http://schemas.openxmlformats.org/spreadsheetml/2006/main" count="9172" uniqueCount="637">
  <si>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</si>
  <si>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</si>
  <si>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</si>
  <si>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</si>
  <si>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</si>
  <si>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</si>
  <si>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</si>
  <si>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</si>
  <si>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</si>
  <si>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</si>
  <si>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</si>
  <si>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</si>
  <si>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</si>
  <si>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</si>
  <si>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</si>
  <si>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</si>
  <si>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</si>
  <si>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</si>
  <si>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</si>
  <si>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</si>
  <si>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</si>
  <si>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</si>
  <si>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</si>
  <si>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</si>
  <si>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</si>
  <si>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</si>
  <si>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</si>
  <si>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</si>
  <si>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</si>
  <si>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</si>
  <si>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</si>
  <si>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</si>
  <si>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</si>
  <si>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</si>
  <si>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</si>
  <si>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</si>
  <si>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Дорожное хозяйство</t>
  </si>
  <si>
    <t>923</t>
  </si>
  <si>
    <t>956</t>
  </si>
  <si>
    <t>975</t>
  </si>
  <si>
    <t>992</t>
  </si>
  <si>
    <t>Обеспечение приватизации и проведение предпродажной подготовки объектов приватизации</t>
  </si>
  <si>
    <t>Отдельные мероприятия в области воздушного транспорта</t>
  </si>
  <si>
    <t>921</t>
  </si>
  <si>
    <t>963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</si>
  <si>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</si>
  <si>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</si>
  <si>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</si>
  <si>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</si>
  <si>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</si>
  <si>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</si>
  <si>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</si>
  <si>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</si>
  <si>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</si>
  <si>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</si>
  <si>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Дотации</t>
  </si>
  <si>
    <t>00</t>
  </si>
  <si>
    <t>ОБЩЕГОСУДАРСТВЕННЫЕ РАСХОДЫ</t>
  </si>
  <si>
    <t>Защита населения и территории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</si>
  <si>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</si>
  <si>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</si>
  <si>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</si>
  <si>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Охрана семьи и детства</t>
  </si>
  <si>
    <t>Управление образования муниципального района «Печора»</t>
  </si>
  <si>
    <t xml:space="preserve"> за счет средств МО МР "Печора" 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</si>
  <si>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</si>
  <si>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</si>
  <si>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</si>
  <si>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</si>
  <si>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</si>
  <si>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</si>
  <si>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</si>
  <si>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</si>
  <si>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</si>
  <si>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</si>
  <si>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</si>
  <si>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Физическая культура 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</si>
  <si>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</si>
  <si>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</si>
  <si>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</si>
  <si>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</si>
  <si>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</si>
  <si>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Физическая культура</t>
  </si>
  <si>
    <t>Коммунальное хозяйство</t>
  </si>
  <si>
    <t>за счет субвенции из республиканского бюджета РК</t>
  </si>
  <si>
    <t>за счет субвенции из федерального бюджета</t>
  </si>
  <si>
    <t>244</t>
  </si>
  <si>
    <t>121</t>
  </si>
  <si>
    <t>122</t>
  </si>
  <si>
    <t>322</t>
  </si>
  <si>
    <t>Субсидии гражданам на приобретение жилья</t>
  </si>
  <si>
    <t>810</t>
  </si>
  <si>
    <t>243</t>
  </si>
  <si>
    <t>621</t>
  </si>
  <si>
    <t>Уплата прочих налогов, сборов и иных платежей</t>
  </si>
  <si>
    <t>852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</si>
  <si>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</si>
  <si>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</si>
  <si>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</si>
  <si>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</si>
  <si>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</si>
  <si>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</si>
  <si>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</si>
  <si>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</si>
  <si>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323</t>
  </si>
  <si>
    <t>312</t>
  </si>
  <si>
    <t>511</t>
  </si>
  <si>
    <t>512</t>
  </si>
  <si>
    <t>Резервные фонды</t>
  </si>
  <si>
    <t>Резервные средства</t>
  </si>
  <si>
    <t>870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</si>
  <si>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</si>
  <si>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</si>
  <si>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321</t>
  </si>
  <si>
    <t>Закупка товаров, работ, услуг в сфере информационно-коммуникационных технологий</t>
  </si>
  <si>
    <t>242</t>
  </si>
  <si>
    <t>831</t>
  </si>
  <si>
    <t>к  решению Совета муниципального района "Печора"</t>
  </si>
  <si>
    <t xml:space="preserve">10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</si>
  <si>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</si>
  <si>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</si>
  <si>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</si>
  <si>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</si>
  <si>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</si>
  <si>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</si>
  <si>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</si>
  <si>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</si>
  <si>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</si>
  <si>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</si>
  <si>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</si>
  <si>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</si>
  <si>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</si>
  <si>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</si>
  <si>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</si>
  <si>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</si>
  <si>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</si>
  <si>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</si>
  <si>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>350</t>
  </si>
  <si>
    <t>СУММА  (тыс.руб.)</t>
  </si>
  <si>
    <t>Общеэкономические вопросы</t>
  </si>
  <si>
    <t>Другие вопросы в области нацциональной безопасности и правоохранительной деятельности</t>
  </si>
  <si>
    <t>Приложение 3</t>
  </si>
  <si>
    <t xml:space="preserve">975 </t>
  </si>
  <si>
    <t xml:space="preserve">Обеспечение мероприятий по переселению граждан из аварийного жилищного фонда  </t>
  </si>
  <si>
    <t>Другие вопросы в области жилищно-коммунального хозяйства</t>
  </si>
  <si>
    <t>Управление культуры и туризма муниципального района «Печора»</t>
  </si>
  <si>
    <t xml:space="preserve">Ведомственная структура расходов бюджета муниципального образования муниципального района "Печора"  на 2014 год </t>
  </si>
  <si>
    <t>99 0 0000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</si>
  <si>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</si>
  <si>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</si>
  <si>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</si>
  <si>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99 0 0204</t>
  </si>
  <si>
    <t>414</t>
  </si>
  <si>
    <t>412</t>
  </si>
  <si>
    <t>Субсидии юридическим лицам (кроме некоммерческих организаций), индивидуальным предпринимателям, физическим лицам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</si>
  <si>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</si>
  <si>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</si>
  <si>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Поддержка мер по обеспечению сбалансированности местных бюджетов</t>
  </si>
  <si>
    <t>99 0 7102</t>
  </si>
  <si>
    <t>99 0 7103</t>
  </si>
  <si>
    <t xml:space="preserve">Дотации на выравнивание бюджетной обеспеченности </t>
  </si>
  <si>
    <t>500</t>
  </si>
  <si>
    <t>510</t>
  </si>
  <si>
    <t>Межбюджетные трансферты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</si>
  <si>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</si>
  <si>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</si>
  <si>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</si>
  <si>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</si>
  <si>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620</t>
  </si>
  <si>
    <t>Субсидии автономным учреждениям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</si>
  <si>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</si>
  <si>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</si>
  <si>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</si>
  <si>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</si>
  <si>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</si>
  <si>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>Иные бюджетные ассигнования</t>
  </si>
  <si>
    <t>800</t>
  </si>
  <si>
    <t>850</t>
  </si>
  <si>
    <t>Уплата налогов, сборов и иных платежей</t>
  </si>
  <si>
    <t>300</t>
  </si>
  <si>
    <t>310</t>
  </si>
  <si>
    <t>Публичные нормативные социальные выплаты гражданам</t>
  </si>
  <si>
    <t>400</t>
  </si>
  <si>
    <t>410</t>
  </si>
  <si>
    <t>Бюджетные инвестиции</t>
  </si>
  <si>
    <t>830</t>
  </si>
  <si>
    <t>320</t>
  </si>
  <si>
    <t>99 0 5118</t>
  </si>
  <si>
    <t>99 0 5900</t>
  </si>
  <si>
    <t>Социальные выплаты гражданам, кроме публичных нормативных социальных выплат</t>
  </si>
  <si>
    <t>Исполнение судебных актов</t>
  </si>
  <si>
    <t>99 0 0202</t>
  </si>
  <si>
    <t xml:space="preserve">Руководитель контрольно-счетной комиссии муниципального района "Печора" </t>
  </si>
  <si>
    <t>99 0 0203</t>
  </si>
  <si>
    <t>99 0 9271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</si>
  <si>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</si>
  <si>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</si>
  <si>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 xml:space="preserve">99 0 1059 </t>
  </si>
  <si>
    <t xml:space="preserve">Субсидии автономным учреждениям
</t>
  </si>
  <si>
    <t>99 0 4041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</si>
  <si>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</si>
  <si>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 xml:space="preserve">Профилактика преступлений и правонарушений на территории  муниципального района "Печора" </t>
  </si>
  <si>
    <t>Профилактика терроризма и экстремизма на территории муниципального района "Печора"</t>
  </si>
  <si>
    <t xml:space="preserve">Противодействие коррупции в муниципальном образовании муниципального района "Печора" </t>
  </si>
  <si>
    <t>Резерв средств на 2014 год для увеличения расходов на оплату труда</t>
  </si>
  <si>
    <t>99 0 9995</t>
  </si>
  <si>
    <t>Содействие занятости населения муниципального образования муниципального района «Печора»</t>
  </si>
  <si>
    <t xml:space="preserve"> Развитие туризма в  муниципальном районе "Печора" </t>
  </si>
  <si>
    <t xml:space="preserve">Развитие сельского хозяйства на территории муниципального района "Печора" </t>
  </si>
  <si>
    <t xml:space="preserve">Комплексное развитие систем коммунальной инфраструктуры на территории муниципального района "Печора" </t>
  </si>
  <si>
    <t xml:space="preserve">Развитие физической культуры и спорта в муниципальном районе "Печора" </t>
  </si>
  <si>
    <t xml:space="preserve">Энергосбережение и повышение энергетической эффективности на территории муниципального района "Печора" </t>
  </si>
  <si>
    <t>Обеспечение деятельности (оказание услуг) подведомственных казенных учреждений</t>
  </si>
  <si>
    <t>99 0 0205</t>
  </si>
  <si>
    <t xml:space="preserve">Охрана окружающей среды на территории муниципального района "Печора" </t>
  </si>
  <si>
    <t>99 0 1110</t>
  </si>
  <si>
    <t xml:space="preserve">Сохранение, развитие и использование историко-культурного наследия </t>
  </si>
  <si>
    <t>99 0 1111</t>
  </si>
  <si>
    <t>99 0 1112</t>
  </si>
  <si>
    <t xml:space="preserve">Поддержка молодых дарований </t>
  </si>
  <si>
    <t>99 0 1113</t>
  </si>
  <si>
    <t>99 0 1114</t>
  </si>
  <si>
    <t>99 0 1115</t>
  </si>
  <si>
    <t>99 0 1116</t>
  </si>
  <si>
    <t>Инновационная деятельность в учреждениях культуры</t>
  </si>
  <si>
    <t xml:space="preserve">Кадровое обеспечение, повышение квалификации. Информатизация отрасли </t>
  </si>
  <si>
    <t>Укрепление материально-технической базы</t>
  </si>
  <si>
    <t>99 0 1120</t>
  </si>
  <si>
    <t>99 0 1121</t>
  </si>
  <si>
    <t xml:space="preserve">Создание условий для закрепления профессиональных кадров в учреждениях </t>
  </si>
  <si>
    <t>99 0 1122</t>
  </si>
  <si>
    <t>Повышение уровня профессионализма работников учреждений</t>
  </si>
  <si>
    <t>99 0 1130</t>
  </si>
  <si>
    <t>99 0 1131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</si>
  <si>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</si>
  <si>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</si>
  <si>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</si>
  <si>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</si>
  <si>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</si>
  <si>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</si>
  <si>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99 0 1440</t>
  </si>
  <si>
    <t xml:space="preserve">Организация проведения оплачиваемых общественных работ </t>
  </si>
  <si>
    <t>Организация временного трудоустройства безработных граждан, испытывающих трудности в поиске работы</t>
  </si>
  <si>
    <t>99 0 1442</t>
  </si>
  <si>
    <t>99 0 1140</t>
  </si>
  <si>
    <t>99 0 1141</t>
  </si>
  <si>
    <t>99 0 1142</t>
  </si>
  <si>
    <t>99 0 1143</t>
  </si>
  <si>
    <t xml:space="preserve">Развитие различных видов и форм туризма </t>
  </si>
  <si>
    <t>99 0 1144</t>
  </si>
  <si>
    <t>99 0 1420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</si>
  <si>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</si>
  <si>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</si>
  <si>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</si>
  <si>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</si>
  <si>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99 0 1524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</si>
  <si>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</si>
  <si>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99 0 1410</t>
  </si>
  <si>
    <t>99 0 1412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</si>
  <si>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</si>
  <si>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</si>
  <si>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99 0 1411</t>
  </si>
  <si>
    <t>99 0 1522</t>
  </si>
  <si>
    <t xml:space="preserve">Профилактические мероприятия, проводимые Управлением образования МР "Печора" </t>
  </si>
  <si>
    <t>99 0 1346</t>
  </si>
  <si>
    <t xml:space="preserve">Премии и гранты
</t>
  </si>
  <si>
    <t>Мини-нацпроект "Финансовая поддержка одаренных детей Печоры"</t>
  </si>
  <si>
    <t>99 0 1345</t>
  </si>
  <si>
    <t xml:space="preserve">Осуществление информационного обеспечения государственной молодежной политики муниципального района "Печора"  </t>
  </si>
  <si>
    <t>Поддержка творческой, досуговой и  интеллектуальной деятельности молодежи</t>
  </si>
  <si>
    <t>99 0 1344</t>
  </si>
  <si>
    <t>Создание условий для развития социальной молодежной инициативы</t>
  </si>
  <si>
    <t>99 0 1343</t>
  </si>
  <si>
    <t>Оказание содействия в  работе с молодыми семьями и молодыми людьми,  оказавшимися в трудной жизненной ситуации</t>
  </si>
  <si>
    <t>99 0 1342</t>
  </si>
  <si>
    <t>99 0 1341</t>
  </si>
  <si>
    <t>Молодежь</t>
  </si>
  <si>
    <t>Организационные меры поддержки и развития системы оздоровления, отдыха и труда детей и подростков</t>
  </si>
  <si>
    <t xml:space="preserve">Продвижение коми языка в детской и молодежной среде </t>
  </si>
  <si>
    <t>99 0 1421</t>
  </si>
  <si>
    <t>Установка пандусных съездов в муниципальных учреждениях образования</t>
  </si>
  <si>
    <t xml:space="preserve">Доступная среда на территории муниципального района "Печора"  </t>
  </si>
  <si>
    <t>Противопожарная защита муниципальных учреждений образования муниципального района "Печора"</t>
  </si>
  <si>
    <t>99 0 1441</t>
  </si>
  <si>
    <t>99 0 1443</t>
  </si>
  <si>
    <t>99 0 2331</t>
  </si>
  <si>
    <t>99 0 2330</t>
  </si>
  <si>
    <t>Энергосбережение и повышение энергетической эффективности на территории муниципального района "Печора"</t>
  </si>
  <si>
    <t xml:space="preserve">Создание и совершенствование информационной и нормативно-правовой базы туристской отрасли </t>
  </si>
  <si>
    <t xml:space="preserve">Совершенствование организации туристской деятельности и управления развитием туризма </t>
  </si>
  <si>
    <t>Содействие развитию объектов туристской индустрии муниципального района "Печора"</t>
  </si>
  <si>
    <t>Создание современной системы рекламно-информационного обеспечения туристской деятельности и продвижения туристского продукта</t>
  </si>
  <si>
    <t>99 0 1145</t>
  </si>
  <si>
    <t>99 0 1146</t>
  </si>
  <si>
    <t xml:space="preserve">Повышение качества обслуживания в сфере туризма, подготовка кадров </t>
  </si>
  <si>
    <t>99 0 1340</t>
  </si>
  <si>
    <t>99 0 1542</t>
  </si>
  <si>
    <t>99 0 1540</t>
  </si>
  <si>
    <t>99 0 6312</t>
  </si>
  <si>
    <t>99 0 6310</t>
  </si>
  <si>
    <t>Расходы по социальному обеспечению отдельных категорий граждан</t>
  </si>
  <si>
    <t>99 0 2310</t>
  </si>
  <si>
    <t xml:space="preserve">Поддержка малых форм хозяйствования </t>
  </si>
  <si>
    <t>99 0 2311</t>
  </si>
  <si>
    <t>99 0 2312</t>
  </si>
  <si>
    <t>Оказание мер содействия и поддержки сельскохозяйственному предприятию</t>
  </si>
  <si>
    <t>99 0 0211</t>
  </si>
  <si>
    <t>Мероприятия по энергосбережению и повышению эффективности жилищного фонда</t>
  </si>
  <si>
    <t>99 0 2332</t>
  </si>
  <si>
    <t>99 0 2340</t>
  </si>
  <si>
    <t>99 0 2341</t>
  </si>
  <si>
    <t>Жилой фонд</t>
  </si>
  <si>
    <t>Теплоснабжение</t>
  </si>
  <si>
    <t>99 0 2342</t>
  </si>
  <si>
    <t>Водоснабжение и водоотведение</t>
  </si>
  <si>
    <t>99 0 2343</t>
  </si>
  <si>
    <t>99 0 2350</t>
  </si>
  <si>
    <t>Экологическое воспитание и повышение уровня культуры населения в области охраны окружающей среды</t>
  </si>
  <si>
    <t>99 0 2351</t>
  </si>
  <si>
    <t>99 0 2430</t>
  </si>
  <si>
    <t>99 0 4300</t>
  </si>
  <si>
    <t>99 0 1510</t>
  </si>
  <si>
    <t>99 0 1511</t>
  </si>
  <si>
    <t>Организационное, методическое и нормативно-правовое обеспечение профилактики правонарушений</t>
  </si>
  <si>
    <t xml:space="preserve">Профилактика правонарушений, связанных с незаконным оборотом наркотиков  </t>
  </si>
  <si>
    <t xml:space="preserve">Вовлечение общественности в предупреждение правонарушений </t>
  </si>
  <si>
    <t xml:space="preserve">Профилактика правонарушений среди несовершеннолетних и молодежи </t>
  </si>
  <si>
    <t xml:space="preserve">Профилактика правонарушений на административных участках  </t>
  </si>
  <si>
    <t>99 0 1512</t>
  </si>
  <si>
    <t>99 0 1513</t>
  </si>
  <si>
    <t>99 0 1514</t>
  </si>
  <si>
    <t>99 0 1515</t>
  </si>
  <si>
    <t>99 0 4302</t>
  </si>
  <si>
    <t>99 0 4304</t>
  </si>
  <si>
    <t>Реализация инвестиционных проектов в сфере энергосбережения и повышения энергетической эффективности ресурсов</t>
  </si>
  <si>
    <t>Реализация инвестиционных проектов в сфере охраны окружающей среды</t>
  </si>
  <si>
    <t>99 0 4305</t>
  </si>
  <si>
    <t>99 0 6311</t>
  </si>
  <si>
    <t>99 0 6320</t>
  </si>
  <si>
    <t>Иные социальные выплаты</t>
  </si>
  <si>
    <t>99 0 6321</t>
  </si>
  <si>
    <t>Комплексное развитие систем коммунальной инфраструктуры на территории муниципального района "Печора"</t>
  </si>
  <si>
    <t>99 0 2410</t>
  </si>
  <si>
    <t xml:space="preserve">Обеспечение мероприятий по землеустройству и землепользованию </t>
  </si>
  <si>
    <t>99 0 0212</t>
  </si>
  <si>
    <t>99 0 1150</t>
  </si>
  <si>
    <t>99 0 1157</t>
  </si>
  <si>
    <t>Развитие инфраструктуры физической культуры и спорта</t>
  </si>
  <si>
    <t xml:space="preserve">Укрепление материально-технической базы </t>
  </si>
  <si>
    <t>99 0 1151</t>
  </si>
  <si>
    <t>99 0 1152</t>
  </si>
  <si>
    <t>99 0 1153</t>
  </si>
  <si>
    <t>99 0 1154</t>
  </si>
  <si>
    <t>99 0 1155</t>
  </si>
  <si>
    <t>99 0 1156</t>
  </si>
  <si>
    <t>Спортивно-массовые мероприятия среди лиц с ограниченными физическими возможностями</t>
  </si>
  <si>
    <t xml:space="preserve">Физкультурные и спортивно-массовые мероприятия </t>
  </si>
  <si>
    <t xml:space="preserve">Смотры-конкурсы физкультурно-оздоровительной и спортивной направленности </t>
  </si>
  <si>
    <t xml:space="preserve">Кадровое обеспечение, повышение квалификации </t>
  </si>
  <si>
    <t>Информационное обеспечение</t>
  </si>
  <si>
    <t xml:space="preserve">Совершенствование системы профилактики потребления наркотических веществ  </t>
  </si>
  <si>
    <t>99 0 1521</t>
  </si>
  <si>
    <t>99 0 7301</t>
  </si>
  <si>
    <t>Реализация инвестиционных проектов в сфере водоснабжения, водоотведения и очистки сточных вод</t>
  </si>
  <si>
    <t>99 0 7302</t>
  </si>
  <si>
    <t xml:space="preserve">Прочая закупка товаров, работ и услуг для обеспечения государственных (муниципальных) нужд
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</si>
  <si>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</si>
  <si>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</si>
  <si>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</si>
  <si>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 xml:space="preserve">Предоставление субсидий бюджетным, автономным учреждениям и иным некоммерческим организациям
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</si>
  <si>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</si>
  <si>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</si>
  <si>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
</t>
  </si>
  <si>
    <t>313</t>
  </si>
  <si>
    <t xml:space="preserve">Пособия, компенсации, меры социальной поддержки по публичным нормативным обязательствам
</t>
  </si>
  <si>
    <t xml:space="preserve">Социальные выплаты гражданам, кроме публичных нормативных социальных выплат
</t>
  </si>
  <si>
    <t>Пособия, компенсации и иные социальные выплаты гражданам, кроме публичных нормативных обязательств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</si>
  <si>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</si>
  <si>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</si>
  <si>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 xml:space="preserve">Бюджетные инвестиции в объекты капитального строительства государственной (муниципальной) собственности
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</si>
  <si>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</si>
  <si>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</si>
  <si>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Противодействие распространению идеологии терроризма и экстремизма, минимизация и (или) ликвидация их последствий</t>
  </si>
  <si>
    <t>99 0 1541</t>
  </si>
  <si>
    <t>Обеспечение правовых и организационных мер, направленных на противодействие коррупции</t>
  </si>
  <si>
    <t>99 0 1610</t>
  </si>
  <si>
    <t>99 0 1611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</si>
  <si>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</si>
  <si>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</si>
  <si>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99 0 2480</t>
  </si>
  <si>
    <t>Отдельные мероприятия в области речного транспорта</t>
  </si>
  <si>
    <t>Прочая закупка товаров, работ и услуг для обеспечения государственных (муниципальных) нужд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</si>
  <si>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</si>
  <si>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</si>
  <si>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</si>
  <si>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</si>
  <si>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 xml:space="preserve"> 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</si>
  <si>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</si>
  <si>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 xml:space="preserve"> Фонд оплаты труда государственных (муниципальных) органов и взносы по обязательному социальному страхованию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</si>
  <si>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</si>
  <si>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</si>
  <si>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</si>
  <si>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Дотации на выравнивание бюджетной обеспеченности поселений </t>
  </si>
  <si>
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</si>
  <si>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</si>
  <si>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инвестиционных проектов, финансируемых за счет средств бюджета МО МР "Печора" и бюджетов поселений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</si>
  <si>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</si>
  <si>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РАСПРЕДЕЛЕНИЕ РАСХОДОВ БЮДЖЕТА МУНИЦИПАЛЬНОГО ОБРАЗОВАНИЯ МУНИЦИПАЛЬНОГО РАЙОНА  "ПЕЧОРА" НА 2014 ГОД ПО РАЗДЕЛАМ И ПОДРАЗДЕЛАМ  КЛАССИФИКАЦИИ РАСХОДОВ БЮДЖЕТОВ РОССИЙСКОЙ ФЕДЕРАЦИИ  </t>
  </si>
  <si>
    <t>На реализацию муниципальными дошкольными  и общеобразовательными организациями в Республике Коми образовательных программ</t>
  </si>
  <si>
    <t>99 0 7303</t>
  </si>
  <si>
    <t>99 0 7304</t>
  </si>
  <si>
    <t>99 0 7305</t>
  </si>
  <si>
    <t>99 0 7212</t>
  </si>
  <si>
    <t>99 0 7214</t>
  </si>
  <si>
    <t>99 0 7306</t>
  </si>
  <si>
    <t>99 0 7307</t>
  </si>
  <si>
    <t>99 0 7308</t>
  </si>
  <si>
    <t>99 0 7311</t>
  </si>
  <si>
    <t>99 0 7309</t>
  </si>
  <si>
    <t>99 0 7310</t>
  </si>
  <si>
    <t>99 0 7215</t>
  </si>
  <si>
    <t>Укрепление материально-технической базы муниципальных учреждений в сфере культуры и искусства</t>
  </si>
  <si>
    <t>99 0 7234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</si>
  <si>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</si>
  <si>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</si>
  <si>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</si>
  <si>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</si>
  <si>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</si>
  <si>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</si>
  <si>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</si>
  <si>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</si>
  <si>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</si>
  <si>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</si>
  <si>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Пособия, компенсации и иные социальные выплаты гражданам, кроме публичных нормативных обязательств
</t>
  </si>
  <si>
    <t xml:space="preserve">Социальное обеспечение и иные выплаты населению
</t>
  </si>
  <si>
    <t>99 0 8218</t>
  </si>
  <si>
    <t>99 0 8227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</si>
  <si>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средств бюджета МО МР "Печора"</t>
  </si>
  <si>
    <t>99 0 8221</t>
  </si>
  <si>
    <t>99 0 8222</t>
  </si>
  <si>
    <t>Оборудование и содержание ледовых переправ и зимних автомобильных дорог общего пользования местного значения за счет средств бюджета МО МР "Печора"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</si>
  <si>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</si>
  <si>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Содержание автомобильных дорог общего пользования местного значения за счет средств муниципального дорожного фонда</t>
  </si>
  <si>
    <t>99 0 8522</t>
  </si>
  <si>
    <t>99 0 8523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</si>
  <si>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</si>
  <si>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субсидии республиканского бюджета РК</t>
  </si>
  <si>
    <t>99 0 8212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</si>
  <si>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субсидии республиканского бюджета РК</t>
  </si>
  <si>
    <t>99 0 8214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</si>
  <si>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средств бюджета МО МР "Печора"</t>
  </si>
  <si>
    <t>99 0 8234</t>
  </si>
  <si>
    <t>99 0 8210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</si>
  <si>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"Печора"</t>
  </si>
  <si>
    <t>Приложение к пояснительной записке</t>
  </si>
  <si>
    <t>Другие вопросы в области национальной безопасности и правоохранительной деятельности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</si>
  <si>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</si>
  <si>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</si>
  <si>
    <t xml:space="preserve">Обеспечение антитеррористической защищенности объектов жизнеобеспечения, мест (объектов) массового пребывания людей </t>
  </si>
  <si>
    <t>Реализация информационно - пропагандисткой кампании средствами сувенирной, полиграфической и видеопродукции</t>
  </si>
  <si>
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</si>
  <si>
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</si>
  <si>
    <t>Гражданское становление, физическое развитие, духовно–нравственное и патриотическое воспитание молодежи</t>
  </si>
  <si>
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</si>
  <si>
    <t>Выплаты в соответствии с Решением Совета МР "Печора" от 23 мая 2006 года "О наградах муниципального образования муниципального района "Печора"</t>
  </si>
  <si>
    <t>Дотации на выравнивание бюджетной обеспеченности поселений муниципального района "Печора"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</si>
  <si>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</si>
  <si>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Сохранение и развитие государственных языков на территории муниципального района "Печора" </t>
  </si>
  <si>
    <t>Сохранение и развитие государственных языков на территории муниципального района "Печора"</t>
  </si>
  <si>
    <t>Продвижение коми языка в детской и молодежной среде</t>
  </si>
  <si>
    <t>Реализация комплекса мер по обеспечению пожарной безопасности образовательных  учреждений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</si>
  <si>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</si>
  <si>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>Круглогодичное оздоровление, отдых и труд детей и подростков МР "Печора"</t>
  </si>
  <si>
    <t>Сохранение и развитие культуры муниципального района "Печора"</t>
  </si>
  <si>
    <t>Кадры отрасли "Культура" муниципального образования муниципального района "Печора" и поселений</t>
  </si>
  <si>
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</si>
  <si>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110</t>
  </si>
  <si>
    <t>Расходы на выплаты персоналу казенных учреждений</t>
  </si>
  <si>
    <t>111</t>
  </si>
  <si>
    <t xml:space="preserve">Расходы на выплаты персоналу казенных учреждений
</t>
  </si>
  <si>
    <t xml:space="preserve">Фонд оплаты труда казенных учреждений и взносы по обязательному социальному страхованию
</t>
  </si>
  <si>
    <t>112</t>
  </si>
  <si>
    <t xml:space="preserve">Иные выплаты персоналу казенных учреждений, за исключением фонда оплаты труда
</t>
  </si>
  <si>
    <t xml:space="preserve"> от 17 декабря 2013 года  № 5-21/309</t>
  </si>
  <si>
    <t>Изменения</t>
  </si>
  <si>
    <t>99 0 5930</t>
  </si>
  <si>
    <t>Единая субвенция бюджетам субъектов Российской Федерации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</si>
  <si>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</si>
  <si>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99 0 8320</t>
  </si>
  <si>
    <t>99 0 8321</t>
  </si>
  <si>
    <t>99 0 8330</t>
  </si>
  <si>
    <t>99 0 8331</t>
  </si>
  <si>
    <t>99 0 8219</t>
  </si>
  <si>
    <t>99  0 5082</t>
  </si>
  <si>
    <t>Оборудование и содержание ледовых переправ и зимних автомобильных дорог общего пользования местного значения за счет субсидии республикансмкого бюджета РК</t>
  </si>
  <si>
    <t>99 0 7221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</si>
  <si>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</si>
  <si>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</si>
  <si>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520</t>
  </si>
  <si>
    <t>521</t>
  </si>
  <si>
    <t>Субсидии</t>
  </si>
  <si>
    <t>Субсидии, за исключением субсидий на софинансирование капитальных вложений в объект государственной (муниципальной) собственности</t>
  </si>
  <si>
    <t>99 0 8215</t>
  </si>
  <si>
    <t>Реализация мероприятий муниципальных программ развития малого и среднего предпринимательства за счет средств бюджета МО МР "Печора"</t>
  </si>
  <si>
    <t>99 0 7218</t>
  </si>
  <si>
    <t>Содействие обеспечению деятельности информационно-маркетинговых центров малого и среднего предпринимательства, за счет субсидии республиканского бюджета РК</t>
  </si>
  <si>
    <t xml:space="preserve">Обеспечение мероприятий по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  </t>
  </si>
  <si>
    <t>99 0 9502</t>
  </si>
  <si>
    <t>Фонд оплаты труда казенных учреждений и взносы по обязательному социальному страхованию</t>
  </si>
  <si>
    <t>99 0 9602</t>
  </si>
  <si>
    <t>99 0 4350</t>
  </si>
  <si>
    <t>Обеспечение реализации инвестиционных проектов (услуги технического заказчика)</t>
  </si>
  <si>
    <t>за счет средств республиканского бюджета</t>
  </si>
  <si>
    <t>99 0 7401</t>
  </si>
  <si>
    <t>Иные межбюджетные трансферты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</si>
  <si>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99 0 4307</t>
  </si>
  <si>
    <t>в т.ч.за счет межбюджетных трансфертов из бюджетов поселений</t>
  </si>
  <si>
    <t>99 0 7227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</si>
  <si>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субсидии республиканского бюджета РК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</si>
  <si>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</si>
  <si>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99 0 2540</t>
  </si>
  <si>
    <t>Мероприятия в области коммунального хозяйства</t>
  </si>
  <si>
    <t>540</t>
  </si>
  <si>
    <t xml:space="preserve">Иные межбюджетные трансферты </t>
  </si>
  <si>
    <t>Реализация инвестиционных проектов в сфере общего образования</t>
  </si>
  <si>
    <t>06</t>
  </si>
  <si>
    <t>99 0 2610</t>
  </si>
  <si>
    <t>Водное хозяйство</t>
  </si>
  <si>
    <t>Мероприятия в области использования водных объектов</t>
  </si>
  <si>
    <t>99 0 4308</t>
  </si>
  <si>
    <t>Реализация инвестиционных проектов в сфере жилищного строительства</t>
  </si>
  <si>
    <t>99 0 1109</t>
  </si>
  <si>
    <t>Комплектование книжных фондов библиотек муниципального образования муниципального района "Печора"</t>
  </si>
  <si>
    <t>Премии и гранты</t>
  </si>
  <si>
    <t>99 0 2520</t>
  </si>
  <si>
    <t>Разработка схем инженерной инфраструктуры</t>
  </si>
  <si>
    <t>99 0 1550</t>
  </si>
  <si>
    <t>Поддержка некоммерческих общественных организаций МО МР "Печора"</t>
  </si>
  <si>
    <t>630</t>
  </si>
  <si>
    <t>Субсидии некоммерческим организациям (за исключением государственных (муниципальных) учреждений)</t>
  </si>
  <si>
    <t>99 0 7204</t>
  </si>
  <si>
    <t>Мероприятия по проведению оздоровительной компании детей</t>
  </si>
  <si>
    <t>Социальное обеспечение и иные выплаты населению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</si>
  <si>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</si>
  <si>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</si>
  <si>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 xml:space="preserve">07 </t>
  </si>
  <si>
    <t>за счет дотации из республиканского бюджета РК</t>
  </si>
  <si>
    <t>Руководствл и управление в сфере установленных функций органов местного самоуправления</t>
  </si>
  <si>
    <t>99 0 2440</t>
  </si>
  <si>
    <t>Мероприятия в области строительства, архитектуры и градостроительства</t>
  </si>
  <si>
    <t>99 0 7404</t>
  </si>
  <si>
    <t>Исполнение судебных решений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 помещениями муниципального жилищного фонда по договорам социального найма</t>
  </si>
  <si>
    <t>Капитальные вложения в объекты нежвижимого имущества государственной (муниципальной) собственности</t>
  </si>
  <si>
    <t>99 0 1158</t>
  </si>
  <si>
    <t>Организация и проведение спортивных мероприятий</t>
  </si>
  <si>
    <t>99 0 7312</t>
  </si>
  <si>
    <t>Осуществление переданных государственных полномочий Республики Коми по отлову и содержанию безнадзорных животных</t>
  </si>
  <si>
    <t>99 0 7313</t>
  </si>
  <si>
    <t>Осуществление переданных государственных полномочий Республики Коми по определению перечня должностных лиц местного самоуправления, уполномоченных составлять протоколы от административных правонарушениях</t>
  </si>
  <si>
    <t>99 0 7314</t>
  </si>
  <si>
    <t>Осуществление переданных государственных полномочий Республики Коми по расчету и предоставлению субвенций бюджетнам поселений на осуществление государственного полномочия по определению перечня должностных лиц местного самоуправления, уполномоченных составлять протоколы от административных правонарушениях</t>
  </si>
  <si>
    <t>99 0 7210</t>
  </si>
  <si>
    <t>за счет субсидии из республиканского бюджета РК</t>
  </si>
  <si>
    <t>99 0 7217</t>
  </si>
  <si>
    <t>Строительство и реконструкция спортивных объектов муниципальных образований</t>
  </si>
  <si>
    <t>99 0 8217</t>
  </si>
  <si>
    <t>Строительство и реконструкция спортивных объектов за счет средств бюджета МО МР "Печора"</t>
  </si>
  <si>
    <t xml:space="preserve"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субсидии республиканского бюджета РК </t>
  </si>
  <si>
    <t>99 0 4309</t>
  </si>
  <si>
    <t>Реализация инвестиционных проектов в сфере туристической индустрии</t>
  </si>
  <si>
    <t>Обеспечение мероприятий по переселению граждан из аварийного жилищного фонда за счет средств бюджетов</t>
  </si>
  <si>
    <t>99 0 9601</t>
  </si>
  <si>
    <t>Обеспечение мероприятий по капитальному ремонту многоквартирных домов за счет средств бюджетов</t>
  </si>
  <si>
    <t>99 0 2560</t>
  </si>
  <si>
    <t>Обеспечение мероприятий по отлову и содержанию безнадзорных животных за счет средств бюджета МО МР "Печора"</t>
  </si>
  <si>
    <t>за счет средств бюджета МР "Печора"</t>
  </si>
  <si>
    <t>за счет средств  республиканского бюджета РК</t>
  </si>
  <si>
    <t>за счет средств  бюджета МО МР "Печора"</t>
  </si>
  <si>
    <t>99 0 5020</t>
  </si>
  <si>
    <t>Мероприятия подпрограммы "Обеспечение жильем молодых семей" федеральной целевой программы "Жилище" на 2011 - 2015 годы за счет средств, поступающих из федерального бюджета</t>
  </si>
  <si>
    <t>99 0 5135</t>
  </si>
  <si>
    <t xml:space="preserve">РАСПРЕДЕЛЕНИЕ РАСХОДОВ БЮДЖЕТА МУНИЦИПАЛЬНОГО ОБРАЗОВАНИЯ МУНИЦИПАЛЬНОГО РАЙОНА  "ПЕЧОРА" НА 2015 - 2016 ГОДОВ ПО РАЗДЕЛАМ И ПОДРАЗДЕЛАМ  КЛАССИФИКАЦИИ РАСХОДОВ БЮДЖЕТОВ РОССИЙСКОЙ ФЕДЕРАЦИИ  </t>
  </si>
  <si>
    <t>2015 год               СУММА</t>
  </si>
  <si>
    <t>2016 год               СУММА</t>
  </si>
  <si>
    <t>Судебная система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</si>
  <si>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</si>
  <si>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</si>
  <si>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Условно утверждаемые (утвержденные) расходы</t>
  </si>
  <si>
    <t>Приложение 4</t>
  </si>
  <si>
    <t xml:space="preserve">Ведомственная структура расходов бюджета муниципального образования муниципального района "Печора"  на 2015 - 2016 годов </t>
  </si>
  <si>
    <t xml:space="preserve">Сумма (тыс.руб) </t>
  </si>
  <si>
    <t>2015 год</t>
  </si>
  <si>
    <t>2016 год</t>
  </si>
  <si>
    <t xml:space="preserve">Иные закупки товаров, работ и услуг для обеспечения государственных (муниципальных) нужд
</t>
  </si>
  <si>
    <t>Организация временного трудоустройства несовершеннолетних граждан в возрасте от 14 до 18 лет в свободное от учебы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</si>
  <si>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</si>
  <si>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99 0 5120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</si>
  <si>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</si>
  <si>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за счет средств бюджета  МО МР "Печора" </t>
  </si>
  <si>
    <t>Иные системы коммунальной инфраструктуры</t>
  </si>
  <si>
    <t>99 0 2344</t>
  </si>
  <si>
    <t xml:space="preserve">за счет субсидии республиканского бюджета РК 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</si>
  <si>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средств бюджета МО МР "Печора"</t>
  </si>
  <si>
    <t xml:space="preserve">Фонд оплаты труда казенных учреждений и взносы по обязательному социальному страхованию
</t>
  </si>
  <si>
    <t>Иные закупки товаров, работ и услуг для обеспечения государственных (муниципальных) нуж</t>
  </si>
  <si>
    <t>Строительство объектов социальной сферы в сельской местности за счет субсидии республиканского бюджета РК</t>
  </si>
  <si>
    <t>99 0 7232</t>
  </si>
  <si>
    <t>Строительство объектов социальной сферы в сельской местности за счет средств бюджета МО МР "Печора"</t>
  </si>
  <si>
    <t>99 0 8232</t>
  </si>
  <si>
    <t>Установка пандусных съездов в муниципальных учреждениях культуры</t>
  </si>
  <si>
    <t>99 0 1422</t>
  </si>
  <si>
    <t>Центральный аппарат</t>
  </si>
  <si>
    <t>ОБСЛУЖИВАНИЕ ГОСУДАРСТВЕННОГО И МУНИЦИПАЛЬНОГО ДОЛГА</t>
  </si>
  <si>
    <t>Процентные платежи по муниципальному долгу</t>
  </si>
  <si>
    <t>99 0 6503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</si>
  <si>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</si>
  <si>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</si>
  <si>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</si>
  <si>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</si>
  <si>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УСЛОВНО УТВЕРЖДАЕМЫЕ (УТВЕРЖДЕННЫЕ) РАСХОДЫ</t>
  </si>
  <si>
    <t>99 0 9999</t>
  </si>
  <si>
    <t>Специальные расходы</t>
  </si>
  <si>
    <t>9909602</t>
  </si>
  <si>
    <t>99 0 7223</t>
  </si>
  <si>
    <t>Реконструкция, капитальный ремонт и ремонт автомобильных дорог общего пользования местного значения за счет субсидии республиканского бюджета РК</t>
  </si>
  <si>
    <t>Выплаты в соответствии с Решением Совета МР "Печора" от 11 февраля 2014 года "О наградах муниципального образования муниципального района "Печора"</t>
  </si>
  <si>
    <t>99 0 7201</t>
  </si>
  <si>
    <t>Обеспечение первичных мер пожарной безопасности муниципальных образовательных организаций</t>
  </si>
  <si>
    <t>Выплаты в соответствии с Решением Совета МР "Печора" от 23 мая 2006 "О наградах муниципального образования муниципального района "Печора"</t>
  </si>
  <si>
    <t>99 0 6322</t>
  </si>
  <si>
    <t>99 0 5014</t>
  </si>
  <si>
    <t xml:space="preserve">Реализация мероприятий федеральной целевой программы "Культура России (2012 - 2018 годы)"
</t>
  </si>
  <si>
    <t xml:space="preserve"> от 29 мая 2014 года  № 5-27/366</t>
  </si>
  <si>
    <t>99 0 9503</t>
  </si>
  <si>
    <t xml:space="preserve"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  </t>
  </si>
  <si>
    <t>99 0 9603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</si>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</sst>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76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i/>
      <sz val="10"/>
      <color indexed="8"/>
      <name val="Times New Roman"/>
      <family val="1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8"/>
      <name val="Times New Roman CY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Arial Cyr"/>
      <charset val="204"/>
    </font>
    <font>
      <b/>
      <sz val="14"/>
      <name val="Arial Cyr"/>
      <charset val="204"/>
    </font>
    <font>
      <b/>
      <i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371">
    <xf numFmtId="0" fontId="0" fillId="0" borderId="0" xfId="0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8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21" fillId="0" borderId="0" xfId="0" applyFont="1"/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>
      <alignment vertical="top"/>
    </xf>
    <xf numFmtId="43" fontId="0" fillId="0" borderId="0" xfId="0" applyNumberFormat="1"/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166" fontId="26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6" fontId="26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26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17" fillId="3" borderId="1" xfId="0" applyNumberFormat="1" applyFont="1" applyFill="1" applyBorder="1" applyAlignment="1">
      <alignment horizontal="right" vertical="center"/>
    </xf>
    <xf numFmtId="166" fontId="18" fillId="3" borderId="1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justify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8" fontId="6" fillId="5" borderId="1" xfId="0" applyNumberFormat="1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justify" vertical="center" wrapText="1"/>
    </xf>
    <xf numFmtId="171" fontId="5" fillId="5" borderId="1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30" fillId="5" borderId="1" xfId="0" applyNumberFormat="1" applyFont="1" applyFill="1" applyBorder="1" applyAlignment="1">
      <alignment horizontal="center" vertical="center" wrapText="1"/>
    </xf>
    <xf numFmtId="164" fontId="30" fillId="5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66" fontId="32" fillId="0" borderId="1" xfId="0" applyNumberFormat="1" applyFont="1" applyFill="1" applyBorder="1" applyAlignment="1">
      <alignment horizontal="right" vertical="center"/>
    </xf>
    <xf numFmtId="49" fontId="31" fillId="5" borderId="1" xfId="0" applyNumberFormat="1" applyFont="1" applyFill="1" applyBorder="1" applyAlignment="1">
      <alignment horizontal="center" vertical="center" wrapText="1"/>
    </xf>
    <xf numFmtId="49" fontId="31" fillId="5" borderId="1" xfId="0" applyNumberFormat="1" applyFont="1" applyFill="1" applyBorder="1" applyAlignment="1">
      <alignment horizontal="center" vertical="center"/>
    </xf>
    <xf numFmtId="166" fontId="32" fillId="5" borderId="1" xfId="0" applyNumberFormat="1" applyFont="1" applyFill="1" applyBorder="1" applyAlignment="1">
      <alignment horizontal="right" vertical="center"/>
    </xf>
    <xf numFmtId="49" fontId="31" fillId="4" borderId="1" xfId="0" applyNumberFormat="1" applyFont="1" applyFill="1" applyBorder="1" applyAlignment="1">
      <alignment horizontal="center" vertical="center" wrapText="1"/>
    </xf>
    <xf numFmtId="49" fontId="31" fillId="4" borderId="1" xfId="0" applyNumberFormat="1" applyFont="1" applyFill="1" applyBorder="1" applyAlignment="1">
      <alignment horizontal="center" vertical="center"/>
    </xf>
    <xf numFmtId="166" fontId="32" fillId="4" borderId="1" xfId="0" applyNumberFormat="1" applyFont="1" applyFill="1" applyBorder="1" applyAlignment="1">
      <alignment horizontal="right" vertical="center"/>
    </xf>
    <xf numFmtId="0" fontId="33" fillId="5" borderId="1" xfId="0" applyFont="1" applyFill="1" applyBorder="1" applyAlignment="1">
      <alignment horizontal="left" vertical="center" wrapText="1"/>
    </xf>
    <xf numFmtId="0" fontId="34" fillId="0" borderId="0" xfId="0" applyFont="1"/>
    <xf numFmtId="0" fontId="6" fillId="5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33" fillId="0" borderId="1" xfId="0" applyFont="1" applyFill="1" applyBorder="1" applyAlignment="1">
      <alignment horizontal="justify" vertical="center" wrapText="1"/>
    </xf>
    <xf numFmtId="0" fontId="31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6" fillId="0" borderId="1" xfId="0" applyNumberFormat="1" applyFont="1" applyFill="1" applyBorder="1" applyAlignment="1">
      <alignment horizontal="justify" vertical="center" wrapText="1"/>
    </xf>
    <xf numFmtId="0" fontId="37" fillId="0" borderId="1" xfId="0" applyNumberFormat="1" applyFont="1" applyFill="1" applyBorder="1" applyAlignment="1">
      <alignment horizontal="justify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49" fontId="35" fillId="5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166" fontId="25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40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40" fillId="5" borderId="1" xfId="0" applyNumberFormat="1" applyFont="1" applyFill="1" applyBorder="1" applyAlignment="1">
      <alignment horizontal="center" vertical="center" wrapText="1"/>
    </xf>
    <xf numFmtId="49" fontId="38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41" fillId="0" borderId="3" xfId="0" applyNumberFormat="1" applyFont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 wrapText="1"/>
    </xf>
    <xf numFmtId="0" fontId="33" fillId="0" borderId="1" xfId="0" applyNumberFormat="1" applyFont="1" applyFill="1" applyBorder="1" applyAlignment="1">
      <alignment horizontal="justify" vertical="center" wrapText="1"/>
    </xf>
    <xf numFmtId="49" fontId="42" fillId="0" borderId="1" xfId="0" applyNumberFormat="1" applyFont="1" applyFill="1" applyBorder="1" applyAlignment="1">
      <alignment horizontal="left" vertical="center" wrapText="1"/>
    </xf>
    <xf numFmtId="49" fontId="40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right" vertical="center"/>
    </xf>
    <xf numFmtId="0" fontId="0" fillId="0" borderId="0" xfId="0" applyFont="1"/>
    <xf numFmtId="170" fontId="0" fillId="0" borderId="0" xfId="0" applyNumberFormat="1"/>
    <xf numFmtId="49" fontId="8" fillId="4" borderId="1" xfId="0" applyNumberFormat="1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center" vertical="top"/>
    </xf>
    <xf numFmtId="164" fontId="43" fillId="0" borderId="0" xfId="0" applyNumberFormat="1" applyFont="1" applyFill="1" applyAlignment="1">
      <alignment vertical="top"/>
    </xf>
    <xf numFmtId="0" fontId="43" fillId="0" borderId="0" xfId="0" applyFont="1" applyFill="1" applyAlignment="1">
      <alignment vertical="top"/>
    </xf>
    <xf numFmtId="0" fontId="44" fillId="0" borderId="0" xfId="0" applyFont="1" applyAlignment="1">
      <alignment horizontal="right"/>
    </xf>
    <xf numFmtId="0" fontId="45" fillId="0" borderId="2" xfId="0" applyFont="1" applyFill="1" applyBorder="1" applyAlignment="1">
      <alignment horizontal="center" vertical="top"/>
    </xf>
    <xf numFmtId="164" fontId="45" fillId="0" borderId="2" xfId="0" applyNumberFormat="1" applyFont="1" applyFill="1" applyBorder="1" applyAlignment="1">
      <alignment horizontal="center" vertical="top"/>
    </xf>
    <xf numFmtId="0" fontId="44" fillId="0" borderId="2" xfId="0" applyFont="1" applyBorder="1" applyAlignment="1">
      <alignment horizontal="center" wrapText="1"/>
    </xf>
    <xf numFmtId="0" fontId="46" fillId="0" borderId="2" xfId="0" applyFont="1" applyFill="1" applyBorder="1" applyAlignment="1">
      <alignment horizontal="left" vertical="top"/>
    </xf>
    <xf numFmtId="164" fontId="45" fillId="0" borderId="2" xfId="0" applyNumberFormat="1" applyFont="1" applyFill="1" applyBorder="1" applyAlignment="1">
      <alignment vertical="top"/>
    </xf>
    <xf numFmtId="170" fontId="45" fillId="0" borderId="2" xfId="0" applyNumberFormat="1" applyFont="1" applyFill="1" applyBorder="1" applyAlignment="1">
      <alignment vertical="top"/>
    </xf>
    <xf numFmtId="0" fontId="47" fillId="0" borderId="2" xfId="0" applyFont="1" applyFill="1" applyBorder="1" applyAlignment="1">
      <alignment horizontal="left" vertical="top"/>
    </xf>
    <xf numFmtId="164" fontId="43" fillId="0" borderId="2" xfId="0" applyNumberFormat="1" applyFont="1" applyFill="1" applyBorder="1" applyAlignment="1">
      <alignment vertical="top"/>
    </xf>
    <xf numFmtId="170" fontId="43" fillId="0" borderId="2" xfId="0" applyNumberFormat="1" applyFont="1" applyFill="1" applyBorder="1" applyAlignment="1">
      <alignment vertical="top"/>
    </xf>
    <xf numFmtId="0" fontId="46" fillId="0" borderId="2" xfId="0" applyFont="1" applyFill="1" applyBorder="1" applyAlignment="1">
      <alignment horizontal="left" vertical="top" wrapText="1"/>
    </xf>
    <xf numFmtId="164" fontId="45" fillId="0" borderId="2" xfId="0" applyNumberFormat="1" applyFont="1" applyFill="1" applyBorder="1" applyAlignment="1">
      <alignment horizontal="center" vertical="center" wrapText="1"/>
    </xf>
    <xf numFmtId="170" fontId="45" fillId="0" borderId="2" xfId="0" applyNumberFormat="1" applyFont="1" applyFill="1" applyBorder="1" applyAlignment="1">
      <alignment horizontal="left" vertical="top" indent="1"/>
    </xf>
    <xf numFmtId="0" fontId="47" fillId="0" borderId="2" xfId="0" applyFont="1" applyFill="1" applyBorder="1" applyAlignment="1">
      <alignment horizontal="left" vertical="top" wrapText="1"/>
    </xf>
    <xf numFmtId="164" fontId="43" fillId="0" borderId="2" xfId="0" applyNumberFormat="1" applyFont="1" applyFill="1" applyBorder="1" applyAlignment="1">
      <alignment horizontal="center" vertical="center" wrapText="1"/>
    </xf>
    <xf numFmtId="170" fontId="43" fillId="0" borderId="2" xfId="0" applyNumberFormat="1" applyFont="1" applyFill="1" applyBorder="1" applyAlignment="1">
      <alignment vertical="center"/>
    </xf>
    <xf numFmtId="0" fontId="43" fillId="0" borderId="2" xfId="0" applyFont="1" applyFill="1" applyBorder="1" applyAlignment="1">
      <alignment vertical="top" wrapText="1"/>
    </xf>
    <xf numFmtId="49" fontId="48" fillId="0" borderId="2" xfId="0" applyNumberFormat="1" applyFont="1" applyBorder="1" applyAlignment="1">
      <alignment horizontal="justify" vertical="center" wrapText="1"/>
    </xf>
    <xf numFmtId="170" fontId="43" fillId="0" borderId="2" xfId="0" applyNumberFormat="1" applyFont="1" applyFill="1" applyBorder="1" applyAlignment="1">
      <alignment horizontal="center" vertical="center"/>
    </xf>
    <xf numFmtId="170" fontId="45" fillId="0" borderId="2" xfId="0" applyNumberFormat="1" applyFont="1" applyFill="1" applyBorder="1" applyAlignment="1">
      <alignment vertical="center"/>
    </xf>
    <xf numFmtId="49" fontId="47" fillId="0" borderId="2" xfId="0" applyNumberFormat="1" applyFont="1" applyFill="1" applyBorder="1" applyAlignment="1">
      <alignment horizontal="left" vertical="center" wrapText="1"/>
    </xf>
    <xf numFmtId="49" fontId="48" fillId="0" borderId="2" xfId="0" applyNumberFormat="1" applyFont="1" applyFill="1" applyBorder="1" applyAlignment="1">
      <alignment horizontal="left" vertical="center" wrapText="1"/>
    </xf>
    <xf numFmtId="49" fontId="47" fillId="4" borderId="2" xfId="0" applyNumberFormat="1" applyFont="1" applyFill="1" applyBorder="1" applyAlignment="1">
      <alignment horizontal="left" vertical="center" wrapText="1"/>
    </xf>
    <xf numFmtId="49" fontId="47" fillId="0" borderId="2" xfId="0" applyNumberFormat="1" applyFont="1" applyBorder="1" applyAlignment="1">
      <alignment horizontal="left" vertical="center" wrapText="1"/>
    </xf>
    <xf numFmtId="164" fontId="49" fillId="0" borderId="2" xfId="0" applyNumberFormat="1" applyFont="1" applyFill="1" applyBorder="1" applyAlignment="1">
      <alignment horizontal="center" vertical="center" wrapText="1"/>
    </xf>
    <xf numFmtId="170" fontId="49" fillId="0" borderId="2" xfId="0" applyNumberFormat="1" applyFont="1" applyFill="1" applyBorder="1" applyAlignment="1">
      <alignment vertical="center"/>
    </xf>
    <xf numFmtId="164" fontId="50" fillId="0" borderId="2" xfId="0" applyNumberFormat="1" applyFont="1" applyFill="1" applyBorder="1" applyAlignment="1">
      <alignment horizontal="center" vertical="center" wrapText="1"/>
    </xf>
    <xf numFmtId="170" fontId="50" fillId="0" borderId="2" xfId="0" applyNumberFormat="1" applyFont="1" applyFill="1" applyBorder="1" applyAlignment="1">
      <alignment vertical="center"/>
    </xf>
    <xf numFmtId="49" fontId="51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52" fillId="6" borderId="1" xfId="0" applyNumberFormat="1" applyFont="1" applyFill="1" applyBorder="1" applyAlignment="1">
      <alignment horizontal="left" vertical="center" wrapText="1"/>
    </xf>
    <xf numFmtId="49" fontId="52" fillId="2" borderId="1" xfId="0" applyNumberFormat="1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6" fontId="27" fillId="0" borderId="1" xfId="0" applyNumberFormat="1" applyFont="1" applyFill="1" applyBorder="1" applyAlignment="1">
      <alignment horizontal="right" vertical="center"/>
    </xf>
    <xf numFmtId="49" fontId="5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166" fontId="53" fillId="2" borderId="1" xfId="0" applyNumberFormat="1" applyFont="1" applyFill="1" applyBorder="1" applyAlignment="1">
      <alignment horizontal="right" vertical="center"/>
    </xf>
    <xf numFmtId="164" fontId="52" fillId="2" borderId="1" xfId="0" applyNumberFormat="1" applyFont="1" applyFill="1" applyBorder="1" applyAlignment="1">
      <alignment horizontal="center" vertical="center" wrapText="1"/>
    </xf>
    <xf numFmtId="49" fontId="52" fillId="6" borderId="1" xfId="0" applyNumberFormat="1" applyFont="1" applyFill="1" applyBorder="1" applyAlignment="1">
      <alignment horizontal="center" vertical="center" wrapText="1"/>
    </xf>
    <xf numFmtId="49" fontId="52" fillId="6" borderId="1" xfId="0" applyNumberFormat="1" applyFont="1" applyFill="1" applyBorder="1" applyAlignment="1">
      <alignment horizontal="center" vertical="center"/>
    </xf>
    <xf numFmtId="166" fontId="53" fillId="6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169" fontId="11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right"/>
    </xf>
    <xf numFmtId="169" fontId="23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vertical="center"/>
    </xf>
    <xf numFmtId="166" fontId="5" fillId="5" borderId="1" xfId="0" applyNumberFormat="1" applyFont="1" applyFill="1" applyBorder="1" applyAlignment="1">
      <alignment vertical="center"/>
    </xf>
    <xf numFmtId="166" fontId="19" fillId="2" borderId="1" xfId="0" applyNumberFormat="1" applyFont="1" applyFill="1" applyBorder="1" applyAlignment="1">
      <alignment horizontal="right" vertical="center"/>
    </xf>
    <xf numFmtId="0" fontId="54" fillId="0" borderId="0" xfId="0" applyFont="1"/>
    <xf numFmtId="0" fontId="33" fillId="5" borderId="1" xfId="0" applyNumberFormat="1" applyFont="1" applyFill="1" applyBorder="1" applyAlignment="1">
      <alignment horizontal="justify" vertical="center" wrapText="1"/>
    </xf>
    <xf numFmtId="49" fontId="55" fillId="0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right"/>
    </xf>
    <xf numFmtId="169" fontId="23" fillId="0" borderId="0" xfId="0" applyNumberFormat="1" applyFont="1" applyAlignment="1">
      <alignment horizontal="right" vertical="center"/>
    </xf>
    <xf numFmtId="0" fontId="23" fillId="0" borderId="0" xfId="0" applyFont="1" applyAlignment="1"/>
    <xf numFmtId="169" fontId="23" fillId="0" borderId="0" xfId="0" applyNumberFormat="1" applyFont="1" applyAlignment="1">
      <alignment vertical="center"/>
    </xf>
    <xf numFmtId="11" fontId="15" fillId="5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56" fillId="4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57" fillId="3" borderId="1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Fill="1" applyBorder="1" applyAlignment="1">
      <alignment horizontal="center" vertical="center"/>
    </xf>
    <xf numFmtId="49" fontId="58" fillId="3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left" vertical="center" wrapText="1"/>
    </xf>
    <xf numFmtId="49" fontId="60" fillId="5" borderId="1" xfId="0" applyNumberFormat="1" applyFont="1" applyFill="1" applyBorder="1" applyAlignment="1">
      <alignment horizontal="justify" vertical="center" wrapText="1"/>
    </xf>
    <xf numFmtId="49" fontId="57" fillId="5" borderId="1" xfId="0" applyNumberFormat="1" applyFont="1" applyFill="1" applyBorder="1" applyAlignment="1">
      <alignment horizontal="center" vertical="center" wrapText="1"/>
    </xf>
    <xf numFmtId="164" fontId="58" fillId="5" borderId="1" xfId="0" applyNumberFormat="1" applyFont="1" applyFill="1" applyBorder="1" applyAlignment="1">
      <alignment horizontal="center" vertical="center" wrapText="1"/>
    </xf>
    <xf numFmtId="49" fontId="58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60" fillId="4" borderId="1" xfId="0" applyNumberFormat="1" applyFont="1" applyFill="1" applyBorder="1" applyAlignment="1">
      <alignment horizontal="justify" vertical="center" wrapText="1"/>
    </xf>
    <xf numFmtId="49" fontId="57" fillId="4" borderId="1" xfId="0" applyNumberFormat="1" applyFont="1" applyFill="1" applyBorder="1" applyAlignment="1">
      <alignment horizontal="center" vertical="center" wrapText="1"/>
    </xf>
    <xf numFmtId="164" fontId="58" fillId="4" borderId="1" xfId="0" applyNumberFormat="1" applyFont="1" applyFill="1" applyBorder="1" applyAlignment="1">
      <alignment horizontal="center" vertical="center" wrapText="1"/>
    </xf>
    <xf numFmtId="49" fontId="58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0" fontId="7" fillId="4" borderId="1" xfId="0" applyNumberFormat="1" applyFont="1" applyFill="1" applyBorder="1" applyAlignment="1">
      <alignment horizontal="justify" vertical="center" wrapText="1"/>
    </xf>
    <xf numFmtId="0" fontId="6" fillId="4" borderId="1" xfId="0" applyNumberFormat="1" applyFont="1" applyFill="1" applyBorder="1" applyAlignment="1">
      <alignment horizontal="justify" vertical="center" wrapText="1"/>
    </xf>
    <xf numFmtId="49" fontId="61" fillId="3" borderId="1" xfId="0" applyNumberFormat="1" applyFont="1" applyFill="1" applyBorder="1" applyAlignment="1">
      <alignment horizontal="center" vertical="center" wrapText="1"/>
    </xf>
    <xf numFmtId="166" fontId="62" fillId="3" borderId="1" xfId="0" applyNumberFormat="1" applyFont="1" applyFill="1" applyBorder="1" applyAlignment="1">
      <alignment horizontal="right" vertical="center"/>
    </xf>
    <xf numFmtId="166" fontId="4" fillId="0" borderId="0" xfId="0" applyNumberFormat="1" applyFont="1"/>
    <xf numFmtId="170" fontId="63" fillId="0" borderId="2" xfId="0" applyNumberFormat="1" applyFont="1" applyFill="1" applyBorder="1" applyAlignment="1">
      <alignment vertical="center"/>
    </xf>
    <xf numFmtId="11" fontId="7" fillId="4" borderId="1" xfId="0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5" borderId="1" xfId="0" applyFont="1" applyFill="1" applyBorder="1" applyAlignment="1">
      <alignment horizontal="left" vertical="center" wrapText="1"/>
    </xf>
    <xf numFmtId="49" fontId="64" fillId="4" borderId="1" xfId="0" applyNumberFormat="1" applyFont="1" applyFill="1" applyBorder="1" applyAlignment="1">
      <alignment horizontal="center" vertical="center" wrapText="1"/>
    </xf>
    <xf numFmtId="49" fontId="64" fillId="5" borderId="1" xfId="0" applyNumberFormat="1" applyFont="1" applyFill="1" applyBorder="1" applyAlignment="1">
      <alignment horizontal="center" vertical="center" wrapText="1"/>
    </xf>
    <xf numFmtId="0" fontId="65" fillId="0" borderId="1" xfId="0" applyNumberFormat="1" applyFont="1" applyFill="1" applyBorder="1" applyAlignment="1">
      <alignment vertical="center" wrapText="1"/>
    </xf>
    <xf numFmtId="0" fontId="65" fillId="5" borderId="1" xfId="0" applyNumberFormat="1" applyFont="1" applyFill="1" applyBorder="1" applyAlignment="1">
      <alignment horizontal="justify" vertical="center" wrapText="1"/>
    </xf>
    <xf numFmtId="49" fontId="66" fillId="5" borderId="1" xfId="0" applyNumberFormat="1" applyFont="1" applyFill="1" applyBorder="1" applyAlignment="1">
      <alignment horizontal="center" vertical="center" wrapText="1"/>
    </xf>
    <xf numFmtId="49" fontId="66" fillId="4" borderId="1" xfId="0" applyNumberFormat="1" applyFont="1" applyFill="1" applyBorder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7" fillId="0" borderId="2" xfId="0" applyFont="1" applyBorder="1" applyAlignment="1">
      <alignment horizontal="center" wrapText="1"/>
    </xf>
    <xf numFmtId="49" fontId="48" fillId="0" borderId="4" xfId="0" applyNumberFormat="1" applyFont="1" applyBorder="1" applyAlignment="1">
      <alignment horizontal="justify" vertical="center" wrapText="1"/>
    </xf>
    <xf numFmtId="49" fontId="47" fillId="0" borderId="5" xfId="0" applyNumberFormat="1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horizontal="left" vertical="top" wrapText="1"/>
    </xf>
    <xf numFmtId="49" fontId="48" fillId="0" borderId="7" xfId="0" applyNumberFormat="1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top" wrapText="1"/>
    </xf>
    <xf numFmtId="0" fontId="43" fillId="0" borderId="8" xfId="0" applyFont="1" applyFill="1" applyBorder="1" applyAlignment="1">
      <alignment vertical="top" wrapText="1"/>
    </xf>
    <xf numFmtId="0" fontId="45" fillId="0" borderId="2" xfId="0" applyFont="1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right" vertical="center"/>
    </xf>
    <xf numFmtId="166" fontId="11" fillId="6" borderId="1" xfId="0" applyNumberFormat="1" applyFont="1" applyFill="1" applyBorder="1" applyAlignment="1">
      <alignment horizontal="right" vertical="center"/>
    </xf>
    <xf numFmtId="49" fontId="38" fillId="0" borderId="1" xfId="0" applyNumberFormat="1" applyFont="1" applyFill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164" fontId="38" fillId="0" borderId="1" xfId="0" applyNumberFormat="1" applyFont="1" applyFill="1" applyBorder="1" applyAlignment="1">
      <alignment horizontal="center" vertical="center" wrapText="1"/>
    </xf>
    <xf numFmtId="166" fontId="69" fillId="0" borderId="1" xfId="0" applyNumberFormat="1" applyFont="1" applyBorder="1" applyAlignment="1">
      <alignment horizontal="right" vertical="center"/>
    </xf>
    <xf numFmtId="166" fontId="23" fillId="0" borderId="1" xfId="0" applyNumberFormat="1" applyFont="1" applyBorder="1" applyAlignment="1">
      <alignment horizontal="right" vertical="center"/>
    </xf>
    <xf numFmtId="0" fontId="8" fillId="5" borderId="1" xfId="0" applyNumberFormat="1" applyFont="1" applyFill="1" applyBorder="1" applyAlignment="1">
      <alignment horizontal="justify" vertical="center" wrapText="1"/>
    </xf>
    <xf numFmtId="166" fontId="23" fillId="5" borderId="1" xfId="0" applyNumberFormat="1" applyFont="1" applyFill="1" applyBorder="1" applyAlignment="1">
      <alignment horizontal="right" vertical="center"/>
    </xf>
    <xf numFmtId="0" fontId="70" fillId="0" borderId="1" xfId="0" applyFont="1" applyFill="1" applyBorder="1" applyAlignment="1">
      <alignment vertical="center" wrapText="1"/>
    </xf>
    <xf numFmtId="166" fontId="23" fillId="0" borderId="1" xfId="0" applyNumberFormat="1" applyFont="1" applyFill="1" applyBorder="1" applyAlignment="1">
      <alignment horizontal="right" vertical="center"/>
    </xf>
    <xf numFmtId="166" fontId="11" fillId="2" borderId="1" xfId="0" applyNumberFormat="1" applyFont="1" applyFill="1" applyBorder="1" applyAlignment="1">
      <alignment horizontal="right" vertical="center"/>
    </xf>
    <xf numFmtId="166" fontId="69" fillId="3" borderId="1" xfId="0" applyNumberFormat="1" applyFont="1" applyFill="1" applyBorder="1" applyAlignment="1">
      <alignment horizontal="right" vertical="center"/>
    </xf>
    <xf numFmtId="166" fontId="23" fillId="3" borderId="1" xfId="0" applyNumberFormat="1" applyFont="1" applyFill="1" applyBorder="1" applyAlignment="1">
      <alignment horizontal="right" vertical="center"/>
    </xf>
    <xf numFmtId="49" fontId="15" fillId="0" borderId="1" xfId="0" applyNumberFormat="1" applyFont="1" applyBorder="1" applyAlignment="1">
      <alignment horizontal="justify" vertical="center" wrapText="1"/>
    </xf>
    <xf numFmtId="166" fontId="71" fillId="0" borderId="1" xfId="0" applyNumberFormat="1" applyFont="1" applyBorder="1" applyAlignment="1">
      <alignment horizontal="right" vertical="center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5" borderId="1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justify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166" fontId="23" fillId="4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166" fontId="72" fillId="3" borderId="1" xfId="0" applyNumberFormat="1" applyFont="1" applyFill="1" applyBorder="1" applyAlignment="1">
      <alignment horizontal="right" vertical="center"/>
    </xf>
    <xf numFmtId="168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3" fillId="0" borderId="1" xfId="0" applyNumberFormat="1" applyFont="1" applyFill="1" applyBorder="1" applyAlignment="1">
      <alignment horizontal="center" vertical="center" wrapText="1"/>
    </xf>
    <xf numFmtId="166" fontId="69" fillId="0" borderId="1" xfId="0" applyNumberFormat="1" applyFont="1" applyFill="1" applyBorder="1" applyAlignment="1">
      <alignment horizontal="right" vertical="center"/>
    </xf>
    <xf numFmtId="49" fontId="38" fillId="0" borderId="1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171" fontId="23" fillId="0" borderId="1" xfId="0" applyNumberFormat="1" applyFont="1" applyFill="1" applyBorder="1" applyAlignment="1">
      <alignment horizontal="right" vertical="center"/>
    </xf>
    <xf numFmtId="171" fontId="23" fillId="5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71" fontId="23" fillId="4" borderId="1" xfId="0" applyNumberFormat="1" applyFont="1" applyFill="1" applyBorder="1" applyAlignment="1">
      <alignment horizontal="right" vertical="center"/>
    </xf>
    <xf numFmtId="4" fontId="69" fillId="0" borderId="1" xfId="0" applyNumberFormat="1" applyFont="1" applyFill="1" applyBorder="1" applyAlignment="1">
      <alignment horizontal="right" vertical="center"/>
    </xf>
    <xf numFmtId="4" fontId="23" fillId="0" borderId="1" xfId="0" applyNumberFormat="1" applyFont="1" applyFill="1" applyBorder="1" applyAlignment="1">
      <alignment horizontal="right" vertical="center"/>
    </xf>
    <xf numFmtId="4" fontId="23" fillId="0" borderId="1" xfId="0" applyNumberFormat="1" applyFont="1" applyFill="1" applyBorder="1" applyAlignment="1">
      <alignment vertical="center"/>
    </xf>
    <xf numFmtId="4" fontId="23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/>
    </xf>
    <xf numFmtId="166" fontId="74" fillId="5" borderId="1" xfId="0" applyNumberFormat="1" applyFont="1" applyFill="1" applyBorder="1" applyAlignment="1">
      <alignment horizontal="right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166" fontId="74" fillId="0" borderId="1" xfId="0" applyNumberFormat="1" applyFont="1" applyFill="1" applyBorder="1" applyAlignment="1">
      <alignment horizontal="right" vertical="center"/>
    </xf>
    <xf numFmtId="49" fontId="40" fillId="0" borderId="1" xfId="0" applyNumberFormat="1" applyFont="1" applyFill="1" applyBorder="1" applyAlignment="1">
      <alignment horizontal="left" vertical="center" wrapText="1"/>
    </xf>
    <xf numFmtId="166" fontId="7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Border="1" applyAlignment="1">
      <alignment horizontal="left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49" fontId="33" fillId="4" borderId="1" xfId="0" applyNumberFormat="1" applyFont="1" applyFill="1" applyBorder="1" applyAlignment="1">
      <alignment horizontal="center" vertical="center" wrapText="1"/>
    </xf>
    <xf numFmtId="49" fontId="33" fillId="4" borderId="1" xfId="0" applyNumberFormat="1" applyFont="1" applyFill="1" applyBorder="1" applyAlignment="1">
      <alignment horizontal="center" vertical="center"/>
    </xf>
    <xf numFmtId="166" fontId="74" fillId="4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70" fillId="0" borderId="1" xfId="0" applyNumberFormat="1" applyFont="1" applyFill="1" applyBorder="1" applyAlignment="1">
      <alignment vertical="center" wrapText="1"/>
    </xf>
    <xf numFmtId="167" fontId="8" fillId="5" borderId="1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justify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165" fontId="38" fillId="0" borderId="1" xfId="0" applyNumberFormat="1" applyFont="1" applyFill="1" applyBorder="1" applyAlignment="1">
      <alignment horizontal="center" vertical="center" wrapText="1"/>
    </xf>
    <xf numFmtId="167" fontId="38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left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166" fontId="11" fillId="4" borderId="3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166" fontId="23" fillId="4" borderId="3" xfId="0" applyNumberFormat="1" applyFont="1" applyFill="1" applyBorder="1" applyAlignment="1">
      <alignment horizontal="right" vertical="center"/>
    </xf>
    <xf numFmtId="0" fontId="15" fillId="5" borderId="3" xfId="0" applyNumberFormat="1" applyFont="1" applyFill="1" applyBorder="1" applyAlignment="1">
      <alignment horizontal="justify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/>
    </xf>
    <xf numFmtId="166" fontId="23" fillId="5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25" fillId="4" borderId="1" xfId="0" applyNumberFormat="1" applyFont="1" applyFill="1" applyBorder="1" applyAlignment="1">
      <alignment horizontal="right" vertical="center"/>
    </xf>
    <xf numFmtId="49" fontId="75" fillId="0" borderId="1" xfId="0" applyNumberFormat="1" applyFont="1" applyFill="1" applyBorder="1" applyAlignment="1">
      <alignment horizontal="center" vertical="center" wrapText="1"/>
    </xf>
    <xf numFmtId="49" fontId="75" fillId="0" borderId="1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68" fillId="0" borderId="0" xfId="0" applyFont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9;&#1053;&#1048;&#1062;&#1048;&#1055;&#1040;&#1051;&#1068;&#1053;&#1067;&#1049;%20&#1088;&#1072;&#1081;&#1086;&#1085;\&#1056;&#1077;&#1096;&#1077;&#1085;&#1080;&#1103;%20&#1086;%20&#1073;&#1102;&#1076;&#1078;&#1077;&#1090;&#1077;%20&#1084;&#1091;&#1085;&#1080;&#1094;&#1080;&#1087;&#1072;&#1083;&#1100;&#1085;&#1086;&#1075;&#1086;%20&#1088;&#1072;&#1081;&#1086;&#1085;&#1072;\&#1056;&#1077;&#1096;&#1077;&#1085;&#1080;&#1077;%20&#1086;&#1090;%2005.03.2014%20&#8470;5-24-342\&#1055;&#1088;&#1080;&#1083;&#1086;&#1078;&#1077;&#1085;&#1080;&#1077;%203,4%20&#1052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014 "/>
      <sheetName val="2014 год"/>
      <sheetName val="2015-2016"/>
      <sheetName val="2015-2016 годы"/>
    </sheetNames>
    <sheetDataSet>
      <sheetData sheetId="0"/>
      <sheetData sheetId="1"/>
      <sheetData sheetId="2"/>
      <sheetData sheetId="3"/>
      <sheetData sheetId="4">
        <row r="16">
          <cell r="G16">
            <v>3179.2</v>
          </cell>
          <cell r="H16">
            <v>3113.5999999999995</v>
          </cell>
        </row>
        <row r="25">
          <cell r="G25">
            <v>3386.7999999999997</v>
          </cell>
          <cell r="H25">
            <v>3413.3</v>
          </cell>
        </row>
        <row r="43">
          <cell r="G43">
            <v>82576.900000000009</v>
          </cell>
          <cell r="H43">
            <v>82093</v>
          </cell>
        </row>
        <row r="63">
          <cell r="H63">
            <v>265.89999999999998</v>
          </cell>
        </row>
        <row r="66">
          <cell r="G66">
            <v>1400</v>
          </cell>
          <cell r="H66">
            <v>1400</v>
          </cell>
        </row>
        <row r="71">
          <cell r="G71">
            <v>8739.9</v>
          </cell>
          <cell r="H71">
            <v>8808.7000000000007</v>
          </cell>
        </row>
        <row r="89">
          <cell r="G89">
            <v>700</v>
          </cell>
          <cell r="H89">
            <v>0</v>
          </cell>
        </row>
        <row r="112">
          <cell r="G112">
            <v>11415.8</v>
          </cell>
          <cell r="H112">
            <v>11415.8</v>
          </cell>
        </row>
        <row r="123">
          <cell r="G123">
            <v>290</v>
          </cell>
          <cell r="H123">
            <v>0</v>
          </cell>
        </row>
        <row r="136">
          <cell r="G136">
            <v>35</v>
          </cell>
          <cell r="H136">
            <v>0</v>
          </cell>
        </row>
        <row r="143">
          <cell r="G143">
            <v>109.8</v>
          </cell>
          <cell r="H143">
            <v>109.8</v>
          </cell>
        </row>
        <row r="148">
          <cell r="G148">
            <v>14266</v>
          </cell>
          <cell r="H148">
            <v>13966</v>
          </cell>
        </row>
        <row r="166">
          <cell r="G166">
            <v>6028.9</v>
          </cell>
          <cell r="H166">
            <v>4558.8999999999996</v>
          </cell>
        </row>
        <row r="185">
          <cell r="G185">
            <v>13562.5</v>
          </cell>
          <cell r="H185">
            <v>6611.5</v>
          </cell>
        </row>
        <row r="197">
          <cell r="G197">
            <v>24857.100000000002</v>
          </cell>
          <cell r="H197">
            <v>9857.1</v>
          </cell>
        </row>
        <row r="229">
          <cell r="H229">
            <v>0</v>
          </cell>
        </row>
        <row r="244">
          <cell r="G244">
            <v>8363.4</v>
          </cell>
          <cell r="H244">
            <v>8363.4</v>
          </cell>
        </row>
        <row r="263">
          <cell r="H263">
            <v>17894.7</v>
          </cell>
        </row>
        <row r="274">
          <cell r="G274">
            <v>5377.8</v>
          </cell>
          <cell r="H274">
            <v>5377.8</v>
          </cell>
        </row>
        <row r="283">
          <cell r="G283">
            <v>3043.4000000000005</v>
          </cell>
          <cell r="H283">
            <v>2679.2000000000003</v>
          </cell>
        </row>
        <row r="307">
          <cell r="G307">
            <v>26232.199999999997</v>
          </cell>
          <cell r="H307">
            <v>26580.399999999998</v>
          </cell>
        </row>
        <row r="326">
          <cell r="G326">
            <v>17031.900000000001</v>
          </cell>
          <cell r="H326">
            <v>17031.900000000001</v>
          </cell>
        </row>
        <row r="332">
          <cell r="G332">
            <v>950</v>
          </cell>
          <cell r="H332">
            <v>950</v>
          </cell>
        </row>
        <row r="361">
          <cell r="G361">
            <v>12.5</v>
          </cell>
          <cell r="H361">
            <v>0</v>
          </cell>
        </row>
        <row r="368">
          <cell r="G368">
            <v>677.6</v>
          </cell>
        </row>
        <row r="373">
          <cell r="G373">
            <v>24161.7</v>
          </cell>
          <cell r="H373">
            <v>26549.9</v>
          </cell>
        </row>
        <row r="407">
          <cell r="G407">
            <v>101406.7</v>
          </cell>
          <cell r="H407">
            <v>118446</v>
          </cell>
        </row>
        <row r="462">
          <cell r="G462">
            <v>27172.899999999998</v>
          </cell>
          <cell r="H462">
            <v>26928</v>
          </cell>
        </row>
        <row r="489">
          <cell r="G489">
            <v>1077.5</v>
          </cell>
          <cell r="H489">
            <v>1077.5</v>
          </cell>
        </row>
        <row r="501">
          <cell r="G501">
            <v>325</v>
          </cell>
          <cell r="H501">
            <v>0</v>
          </cell>
        </row>
        <row r="513">
          <cell r="G513">
            <v>23184.9</v>
          </cell>
          <cell r="H513">
            <v>23085.300000000003</v>
          </cell>
        </row>
        <row r="542">
          <cell r="G542">
            <v>500</v>
          </cell>
          <cell r="H542">
            <v>500</v>
          </cell>
        </row>
        <row r="549">
          <cell r="G549">
            <v>500</v>
          </cell>
          <cell r="H549">
            <v>500</v>
          </cell>
        </row>
        <row r="558">
          <cell r="G558">
            <v>340115.3</v>
          </cell>
          <cell r="H558">
            <v>342534.7</v>
          </cell>
        </row>
        <row r="581">
          <cell r="G581">
            <v>575187.19999999995</v>
          </cell>
          <cell r="H581">
            <v>578709.9</v>
          </cell>
        </row>
        <row r="611">
          <cell r="G611">
            <v>7217.5</v>
          </cell>
          <cell r="H611">
            <v>7313.9</v>
          </cell>
        </row>
        <row r="649">
          <cell r="G649">
            <v>41941</v>
          </cell>
          <cell r="H649">
            <v>42125.399999999994</v>
          </cell>
        </row>
        <row r="670">
          <cell r="G670">
            <v>28.9</v>
          </cell>
          <cell r="H670">
            <v>30.3</v>
          </cell>
        </row>
        <row r="677">
          <cell r="G677">
            <v>15218.4</v>
          </cell>
          <cell r="H677">
            <v>15218.4</v>
          </cell>
        </row>
        <row r="693">
          <cell r="G693">
            <v>18700.999999999996</v>
          </cell>
          <cell r="H693">
            <v>18736.199999999997</v>
          </cell>
        </row>
        <row r="715">
          <cell r="G715">
            <v>141.19999999999999</v>
          </cell>
          <cell r="H715">
            <v>141.19999999999999</v>
          </cell>
        </row>
        <row r="722">
          <cell r="G722">
            <v>1405.8</v>
          </cell>
          <cell r="H722">
            <v>1405.8</v>
          </cell>
        </row>
        <row r="729">
          <cell r="G729">
            <v>200</v>
          </cell>
          <cell r="H729">
            <v>200</v>
          </cell>
        </row>
        <row r="735">
          <cell r="G735">
            <v>6068.4</v>
          </cell>
          <cell r="H735">
            <v>6050</v>
          </cell>
        </row>
        <row r="747">
          <cell r="G747">
            <v>7383.4</v>
          </cell>
          <cell r="H747">
            <v>6925.1</v>
          </cell>
        </row>
        <row r="753">
          <cell r="G753">
            <v>17000</v>
          </cell>
          <cell r="H753">
            <v>34600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6.xml"/><Relationship Id="rId117" Type="http://schemas.openxmlformats.org/officeDocument/2006/relationships/revisionLog" Target="revisionLog11.xml"/><Relationship Id="rId21" Type="http://schemas.openxmlformats.org/officeDocument/2006/relationships/revisionLog" Target="revisionLog21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63" Type="http://schemas.openxmlformats.org/officeDocument/2006/relationships/revisionLog" Target="revisionLog63.xml"/><Relationship Id="rId68" Type="http://schemas.openxmlformats.org/officeDocument/2006/relationships/revisionLog" Target="revisionLog68.xml"/><Relationship Id="rId84" Type="http://schemas.openxmlformats.org/officeDocument/2006/relationships/revisionLog" Target="revisionLog12.xml"/><Relationship Id="rId89" Type="http://schemas.openxmlformats.org/officeDocument/2006/relationships/revisionLog" Target="revisionLog14.xml"/><Relationship Id="rId112" Type="http://schemas.openxmlformats.org/officeDocument/2006/relationships/revisionLog" Target="revisionLog111.xml"/><Relationship Id="rId133" Type="http://schemas.openxmlformats.org/officeDocument/2006/relationships/revisionLog" Target="revisionLog71.xml"/><Relationship Id="rId138" Type="http://schemas.openxmlformats.org/officeDocument/2006/relationships/revisionLog" Target="revisionLog76.xml"/><Relationship Id="rId16" Type="http://schemas.openxmlformats.org/officeDocument/2006/relationships/revisionLog" Target="revisionLog16.xml"/><Relationship Id="rId107" Type="http://schemas.openxmlformats.org/officeDocument/2006/relationships/revisionLog" Target="revisionLog1111.xml"/><Relationship Id="rId11" Type="http://schemas.openxmlformats.org/officeDocument/2006/relationships/revisionLog" Target="revisionLog11111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53" Type="http://schemas.openxmlformats.org/officeDocument/2006/relationships/revisionLog" Target="revisionLog53.xml"/><Relationship Id="rId58" Type="http://schemas.openxmlformats.org/officeDocument/2006/relationships/revisionLog" Target="revisionLog58.xml"/><Relationship Id="rId74" Type="http://schemas.openxmlformats.org/officeDocument/2006/relationships/revisionLog" Target="revisionLog121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17.xml"/><Relationship Id="rId123" Type="http://schemas.openxmlformats.org/officeDocument/2006/relationships/revisionLog" Target="revisionLog13.xml"/><Relationship Id="rId128" Type="http://schemas.openxmlformats.org/officeDocument/2006/relationships/revisionLog" Target="revisionLog15.xml"/><Relationship Id="rId5" Type="http://schemas.openxmlformats.org/officeDocument/2006/relationships/revisionLog" Target="revisionLog5.xml"/><Relationship Id="rId90" Type="http://schemas.openxmlformats.org/officeDocument/2006/relationships/revisionLog" Target="revisionLog171.xml"/><Relationship Id="rId95" Type="http://schemas.openxmlformats.org/officeDocument/2006/relationships/revisionLog" Target="revisionLog19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64" Type="http://schemas.openxmlformats.org/officeDocument/2006/relationships/revisionLog" Target="revisionLog64.xml"/><Relationship Id="rId69" Type="http://schemas.openxmlformats.org/officeDocument/2006/relationships/revisionLog" Target="revisionLog69.xml"/><Relationship Id="rId113" Type="http://schemas.openxmlformats.org/officeDocument/2006/relationships/revisionLog" Target="revisionLog152.xml"/><Relationship Id="rId118" Type="http://schemas.openxmlformats.org/officeDocument/2006/relationships/revisionLog" Target="revisionLog110.xml"/><Relationship Id="rId134" Type="http://schemas.openxmlformats.org/officeDocument/2006/relationships/revisionLog" Target="revisionLog72.xml"/><Relationship Id="rId139" Type="http://schemas.openxmlformats.org/officeDocument/2006/relationships/revisionLog" Target="revisionLog77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72" Type="http://schemas.openxmlformats.org/officeDocument/2006/relationships/revisionLog" Target="revisionLog12111.xml"/><Relationship Id="rId80" Type="http://schemas.openxmlformats.org/officeDocument/2006/relationships/revisionLog" Target="revisionLog15111.xml"/><Relationship Id="rId85" Type="http://schemas.openxmlformats.org/officeDocument/2006/relationships/revisionLog" Target="revisionLog1101.xml"/><Relationship Id="rId93" Type="http://schemas.openxmlformats.org/officeDocument/2006/relationships/revisionLog" Target="revisionLog1121.xml"/><Relationship Id="rId98" Type="http://schemas.openxmlformats.org/officeDocument/2006/relationships/revisionLog" Target="revisionLog181.xml"/><Relationship Id="rId121" Type="http://schemas.openxmlformats.org/officeDocument/2006/relationships/revisionLog" Target="revisionLog131.xml"/><Relationship Id="rId3" Type="http://schemas.openxmlformats.org/officeDocument/2006/relationships/revisionLog" Target="revisionLog3.xml"/><Relationship Id="rId12" Type="http://schemas.openxmlformats.org/officeDocument/2006/relationships/revisionLog" Target="revisionLog121111.xml"/><Relationship Id="rId17" Type="http://schemas.openxmlformats.org/officeDocument/2006/relationships/revisionLog" Target="revisionLog17111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59" Type="http://schemas.openxmlformats.org/officeDocument/2006/relationships/revisionLog" Target="revisionLog59.xml"/><Relationship Id="rId67" Type="http://schemas.openxmlformats.org/officeDocument/2006/relationships/revisionLog" Target="revisionLog67.xml"/><Relationship Id="rId103" Type="http://schemas.openxmlformats.org/officeDocument/2006/relationships/revisionLog" Target="revisionLog113.xml"/><Relationship Id="rId108" Type="http://schemas.openxmlformats.org/officeDocument/2006/relationships/revisionLog" Target="revisionLog1311.xml"/><Relationship Id="rId116" Type="http://schemas.openxmlformats.org/officeDocument/2006/relationships/revisionLog" Target="revisionLog114.xml"/><Relationship Id="rId124" Type="http://schemas.openxmlformats.org/officeDocument/2006/relationships/revisionLog" Target="revisionLog1511.xml"/><Relationship Id="rId129" Type="http://schemas.openxmlformats.org/officeDocument/2006/relationships/revisionLog" Target="revisionLog115.xml"/><Relationship Id="rId137" Type="http://schemas.openxmlformats.org/officeDocument/2006/relationships/revisionLog" Target="revisionLog75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54" Type="http://schemas.openxmlformats.org/officeDocument/2006/relationships/revisionLog" Target="revisionLog54.xml"/><Relationship Id="rId62" Type="http://schemas.openxmlformats.org/officeDocument/2006/relationships/revisionLog" Target="revisionLog62.xml"/><Relationship Id="rId70" Type="http://schemas.openxmlformats.org/officeDocument/2006/relationships/revisionLog" Target="revisionLog70.xml"/><Relationship Id="rId75" Type="http://schemas.openxmlformats.org/officeDocument/2006/relationships/revisionLog" Target="revisionLog11011.xml"/><Relationship Id="rId83" Type="http://schemas.openxmlformats.org/officeDocument/2006/relationships/revisionLog" Target="revisionLog11211.xml"/><Relationship Id="rId88" Type="http://schemas.openxmlformats.org/officeDocument/2006/relationships/revisionLog" Target="revisionLog1131.xml"/><Relationship Id="rId91" Type="http://schemas.openxmlformats.org/officeDocument/2006/relationships/revisionLog" Target="revisionLog1141.xml"/><Relationship Id="rId96" Type="http://schemas.openxmlformats.org/officeDocument/2006/relationships/revisionLog" Target="revisionLog1151.xml"/><Relationship Id="rId111" Type="http://schemas.openxmlformats.org/officeDocument/2006/relationships/revisionLog" Target="revisionLog1521.xml"/><Relationship Id="rId132" Type="http://schemas.openxmlformats.org/officeDocument/2006/relationships/revisionLog" Target="revisionLog1.xml"/><Relationship Id="rId140" Type="http://schemas.openxmlformats.org/officeDocument/2006/relationships/revisionLog" Target="revisionLog78.xml"/><Relationship Id="rId1" Type="http://schemas.openxmlformats.org/officeDocument/2006/relationships/revisionLog" Target="revisionLog1112.xml"/><Relationship Id="rId6" Type="http://schemas.openxmlformats.org/officeDocument/2006/relationships/revisionLog" Target="revisionLog6.xml"/><Relationship Id="rId15" Type="http://schemas.openxmlformats.org/officeDocument/2006/relationships/revisionLog" Target="revisionLog151111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57" Type="http://schemas.openxmlformats.org/officeDocument/2006/relationships/revisionLog" Target="revisionLog57.xml"/><Relationship Id="rId106" Type="http://schemas.openxmlformats.org/officeDocument/2006/relationships/revisionLog" Target="revisionLog13111.xml"/><Relationship Id="rId114" Type="http://schemas.openxmlformats.org/officeDocument/2006/relationships/revisionLog" Target="revisionLog116.xml"/><Relationship Id="rId119" Type="http://schemas.openxmlformats.org/officeDocument/2006/relationships/revisionLog" Target="revisionLog117.xml"/><Relationship Id="rId127" Type="http://schemas.openxmlformats.org/officeDocument/2006/relationships/revisionLog" Target="revisionLog118.xml"/><Relationship Id="rId10" Type="http://schemas.openxmlformats.org/officeDocument/2006/relationships/revisionLog" Target="revisionLog10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52" Type="http://schemas.openxmlformats.org/officeDocument/2006/relationships/revisionLog" Target="revisionLog52.xml"/><Relationship Id="rId60" Type="http://schemas.openxmlformats.org/officeDocument/2006/relationships/revisionLog" Target="revisionLog60.xml"/><Relationship Id="rId65" Type="http://schemas.openxmlformats.org/officeDocument/2006/relationships/revisionLog" Target="revisionLog65.xml"/><Relationship Id="rId73" Type="http://schemas.openxmlformats.org/officeDocument/2006/relationships/revisionLog" Target="revisionLog1211.xml"/><Relationship Id="rId78" Type="http://schemas.openxmlformats.org/officeDocument/2006/relationships/revisionLog" Target="revisionLog1412.xml"/><Relationship Id="rId81" Type="http://schemas.openxmlformats.org/officeDocument/2006/relationships/revisionLog" Target="revisionLog1512.xml"/><Relationship Id="rId86" Type="http://schemas.openxmlformats.org/officeDocument/2006/relationships/revisionLog" Target="revisionLog11311.xml"/><Relationship Id="rId94" Type="http://schemas.openxmlformats.org/officeDocument/2006/relationships/revisionLog" Target="revisionLog11511.xml"/><Relationship Id="rId99" Type="http://schemas.openxmlformats.org/officeDocument/2006/relationships/revisionLog" Target="revisionLog1161.xml"/><Relationship Id="rId101" Type="http://schemas.openxmlformats.org/officeDocument/2006/relationships/revisionLog" Target="revisionLog1171.xml"/><Relationship Id="rId122" Type="http://schemas.openxmlformats.org/officeDocument/2006/relationships/revisionLog" Target="revisionLog1513.xml"/><Relationship Id="rId130" Type="http://schemas.openxmlformats.org/officeDocument/2006/relationships/revisionLog" Target="revisionLog119.xml"/><Relationship Id="rId135" Type="http://schemas.openxmlformats.org/officeDocument/2006/relationships/revisionLog" Target="revisionLog73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3" Type="http://schemas.openxmlformats.org/officeDocument/2006/relationships/revisionLog" Target="revisionLog131111.xml"/><Relationship Id="rId18" Type="http://schemas.openxmlformats.org/officeDocument/2006/relationships/revisionLog" Target="revisionLog1811.xml"/><Relationship Id="rId39" Type="http://schemas.openxmlformats.org/officeDocument/2006/relationships/revisionLog" Target="revisionLog39.xml"/><Relationship Id="rId109" Type="http://schemas.openxmlformats.org/officeDocument/2006/relationships/revisionLog" Target="revisionLog15211.xml"/><Relationship Id="rId34" Type="http://schemas.openxmlformats.org/officeDocument/2006/relationships/revisionLog" Target="revisionLog34.xml"/><Relationship Id="rId50" Type="http://schemas.openxmlformats.org/officeDocument/2006/relationships/revisionLog" Target="revisionLog50.xml"/><Relationship Id="rId55" Type="http://schemas.openxmlformats.org/officeDocument/2006/relationships/revisionLog" Target="revisionLog55.xml"/><Relationship Id="rId76" Type="http://schemas.openxmlformats.org/officeDocument/2006/relationships/revisionLog" Target="revisionLog1181.xml"/><Relationship Id="rId97" Type="http://schemas.openxmlformats.org/officeDocument/2006/relationships/revisionLog" Target="revisionLog132.xml"/><Relationship Id="rId104" Type="http://schemas.openxmlformats.org/officeDocument/2006/relationships/revisionLog" Target="revisionLog1191.xml"/><Relationship Id="rId120" Type="http://schemas.openxmlformats.org/officeDocument/2006/relationships/revisionLog" Target="revisionLog120.xml"/><Relationship Id="rId125" Type="http://schemas.openxmlformats.org/officeDocument/2006/relationships/revisionLog" Target="revisionLog122.xml"/><Relationship Id="rId141" Type="http://schemas.openxmlformats.org/officeDocument/2006/relationships/revisionLog" Target="revisionLog79.xml"/><Relationship Id="rId7" Type="http://schemas.openxmlformats.org/officeDocument/2006/relationships/revisionLog" Target="revisionLog7.xml"/><Relationship Id="rId71" Type="http://schemas.openxmlformats.org/officeDocument/2006/relationships/revisionLog" Target="revisionLog1113.xml"/><Relationship Id="rId92" Type="http://schemas.openxmlformats.org/officeDocument/2006/relationships/revisionLog" Target="revisionLog152111.xml"/><Relationship Id="rId2" Type="http://schemas.openxmlformats.org/officeDocument/2006/relationships/revisionLog" Target="revisionLog2.xml"/><Relationship Id="rId29" Type="http://schemas.openxmlformats.org/officeDocument/2006/relationships/revisionLog" Target="revisionLog29.xml"/><Relationship Id="rId24" Type="http://schemas.openxmlformats.org/officeDocument/2006/relationships/revisionLog" Target="revisionLog24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66" Type="http://schemas.openxmlformats.org/officeDocument/2006/relationships/revisionLog" Target="revisionLog66.xml"/><Relationship Id="rId87" Type="http://schemas.openxmlformats.org/officeDocument/2006/relationships/revisionLog" Target="revisionLog15131.xml"/><Relationship Id="rId110" Type="http://schemas.openxmlformats.org/officeDocument/2006/relationships/revisionLog" Target="revisionLog133.xml"/><Relationship Id="rId115" Type="http://schemas.openxmlformats.org/officeDocument/2006/relationships/revisionLog" Target="revisionLog153.xml"/><Relationship Id="rId131" Type="http://schemas.openxmlformats.org/officeDocument/2006/relationships/revisionLog" Target="revisionLog123.xml"/><Relationship Id="rId136" Type="http://schemas.openxmlformats.org/officeDocument/2006/relationships/revisionLog" Target="revisionLog74.xml"/><Relationship Id="rId61" Type="http://schemas.openxmlformats.org/officeDocument/2006/relationships/revisionLog" Target="revisionLog61.xml"/><Relationship Id="rId82" Type="http://schemas.openxmlformats.org/officeDocument/2006/relationships/revisionLog" Target="revisionLog15112.xml"/><Relationship Id="rId19" Type="http://schemas.openxmlformats.org/officeDocument/2006/relationships/revisionLog" Target="revisionLog191.xml"/><Relationship Id="rId14" Type="http://schemas.openxmlformats.org/officeDocument/2006/relationships/revisionLog" Target="revisionLog1411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56" Type="http://schemas.openxmlformats.org/officeDocument/2006/relationships/revisionLog" Target="revisionLog56.xml"/><Relationship Id="rId77" Type="http://schemas.openxmlformats.org/officeDocument/2006/relationships/revisionLog" Target="revisionLog1711.xml"/><Relationship Id="rId100" Type="http://schemas.openxmlformats.org/officeDocument/2006/relationships/revisionLog" Target="revisionLog18.xml"/><Relationship Id="rId105" Type="http://schemas.openxmlformats.org/officeDocument/2006/relationships/revisionLog" Target="revisionLog112.xml"/><Relationship Id="rId126" Type="http://schemas.openxmlformats.org/officeDocument/2006/relationships/revisionLog" Target="revisionLog15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30F8697-70C5-4AF7-8CDE-26103C319833}" diskRevisions="1" revisionId="2740" version="72">
  <header guid="{E18B70DC-DD54-459C-91C0-CA6C80322AEC}" dateTime="2014-05-19T13:58:08" maxSheetId="6" userName="Администратор" r:id="rId1">
    <sheetIdMap count="5">
      <sheetId val="1"/>
      <sheetId val="2"/>
      <sheetId val="3"/>
      <sheetId val="4"/>
      <sheetId val="5"/>
    </sheetIdMap>
  </header>
  <header guid="{709F7210-3453-4187-A3D7-BF5C7C0FDCBF}" dateTime="2014-05-19T14:06:13" maxSheetId="6" userName="й1" r:id="rId2" minRId="1" maxRId="6">
    <sheetIdMap count="5">
      <sheetId val="1"/>
      <sheetId val="2"/>
      <sheetId val="3"/>
      <sheetId val="4"/>
      <sheetId val="5"/>
    </sheetIdMap>
  </header>
  <header guid="{82A12C25-FB07-4515-9731-3CB7B058CA11}" dateTime="2014-05-19T14:06:40" maxSheetId="6" userName="й1" r:id="rId3" minRId="10">
    <sheetIdMap count="5">
      <sheetId val="1"/>
      <sheetId val="2"/>
      <sheetId val="3"/>
      <sheetId val="4"/>
      <sheetId val="5"/>
    </sheetIdMap>
  </header>
  <header guid="{F239586D-97D4-430D-B619-EAF7B8BA852C}" dateTime="2014-05-19T14:07:30" maxSheetId="6" userName="й1" r:id="rId4" minRId="14" maxRId="20">
    <sheetIdMap count="5">
      <sheetId val="1"/>
      <sheetId val="2"/>
      <sheetId val="3"/>
      <sheetId val="4"/>
      <sheetId val="5"/>
    </sheetIdMap>
  </header>
  <header guid="{AA27EDE0-51F4-4295-A63D-9052A75857CE}" dateTime="2014-05-19T14:08:29" maxSheetId="6" userName="й1" r:id="rId5" minRId="24" maxRId="29">
    <sheetIdMap count="5">
      <sheetId val="1"/>
      <sheetId val="2"/>
      <sheetId val="3"/>
      <sheetId val="4"/>
      <sheetId val="5"/>
    </sheetIdMap>
  </header>
  <header guid="{240FA66D-626D-4D29-A282-62392195DF10}" dateTime="2014-05-19T14:08:52" maxSheetId="6" userName="й1" r:id="rId6" minRId="33">
    <sheetIdMap count="5">
      <sheetId val="1"/>
      <sheetId val="2"/>
      <sheetId val="3"/>
      <sheetId val="4"/>
      <sheetId val="5"/>
    </sheetIdMap>
  </header>
  <header guid="{B9822CCA-F4FA-4A33-95D7-6A259B015364}" dateTime="2014-05-19T14:09:36" maxSheetId="6" userName="й1" r:id="rId7">
    <sheetIdMap count="5">
      <sheetId val="1"/>
      <sheetId val="2"/>
      <sheetId val="3"/>
      <sheetId val="4"/>
      <sheetId val="5"/>
    </sheetIdMap>
  </header>
  <header guid="{AD1D1278-EA78-4277-B635-FE894DCFBA72}" dateTime="2014-05-19T15:33:10" maxSheetId="6" userName="Администратор" r:id="rId8">
    <sheetIdMap count="5">
      <sheetId val="1"/>
      <sheetId val="2"/>
      <sheetId val="3"/>
      <sheetId val="4"/>
      <sheetId val="5"/>
    </sheetIdMap>
  </header>
  <header guid="{4593B39C-E19C-4262-B6C0-6453B63AF43D}" dateTime="2014-05-19T15:43:06" maxSheetId="6" userName="user" r:id="rId9">
    <sheetIdMap count="5">
      <sheetId val="1"/>
      <sheetId val="2"/>
      <sheetId val="3"/>
      <sheetId val="4"/>
      <sheetId val="5"/>
    </sheetIdMap>
  </header>
  <header guid="{9FD03C10-478D-43AA-9DBC-5C8B876E142B}" dateTime="2014-05-19T15:43:44" maxSheetId="6" userName="user" r:id="rId10" minRId="45">
    <sheetIdMap count="5">
      <sheetId val="1"/>
      <sheetId val="2"/>
      <sheetId val="3"/>
      <sheetId val="4"/>
      <sheetId val="5"/>
    </sheetIdMap>
  </header>
  <header guid="{5AB4BDE5-23A1-4FCD-8D0A-F26A480C8301}" dateTime="2014-05-19T15:53:47" maxSheetId="6" userName="й1" r:id="rId11" minRId="47" maxRId="84">
    <sheetIdMap count="5">
      <sheetId val="1"/>
      <sheetId val="2"/>
      <sheetId val="3"/>
      <sheetId val="4"/>
      <sheetId val="5"/>
    </sheetIdMap>
  </header>
  <header guid="{ECF287D0-2487-441C-9C41-4F44094E64E8}" dateTime="2014-05-19T15:55:28" maxSheetId="6" userName="й1" r:id="rId12" minRId="88">
    <sheetIdMap count="5">
      <sheetId val="1"/>
      <sheetId val="2"/>
      <sheetId val="3"/>
      <sheetId val="4"/>
      <sheetId val="5"/>
    </sheetIdMap>
  </header>
  <header guid="{CF754B14-3557-4B94-AE55-90C444853A71}" dateTime="2014-05-19T16:06:00" maxSheetId="6" userName="й1" r:id="rId13" minRId="92" maxRId="122">
    <sheetIdMap count="5">
      <sheetId val="1"/>
      <sheetId val="2"/>
      <sheetId val="3"/>
      <sheetId val="4"/>
      <sheetId val="5"/>
    </sheetIdMap>
  </header>
  <header guid="{857980BD-1802-4F00-BD37-9A756C7A07DD}" dateTime="2014-05-19T16:07:14" maxSheetId="6" userName="й1" r:id="rId14" minRId="126" maxRId="135">
    <sheetIdMap count="5">
      <sheetId val="1"/>
      <sheetId val="2"/>
      <sheetId val="3"/>
      <sheetId val="4"/>
      <sheetId val="5"/>
    </sheetIdMap>
  </header>
  <header guid="{495F377E-900B-46F0-AC8E-4E59FC3B7721}" dateTime="2014-05-19T16:07:40" maxSheetId="6" userName="й1" r:id="rId15">
    <sheetIdMap count="5">
      <sheetId val="1"/>
      <sheetId val="2"/>
      <sheetId val="3"/>
      <sheetId val="4"/>
      <sheetId val="5"/>
    </sheetIdMap>
  </header>
  <header guid="{232F9EA5-EE4F-43B9-94AF-0A4C61A723B6}" dateTime="2014-05-19T16:17:51" maxSheetId="6" userName="й1" r:id="rId16" minRId="142">
    <sheetIdMap count="5">
      <sheetId val="1"/>
      <sheetId val="2"/>
      <sheetId val="3"/>
      <sheetId val="4"/>
      <sheetId val="5"/>
    </sheetIdMap>
  </header>
  <header guid="{FFAD9728-C167-466C-B572-164339772AC4}" dateTime="2014-05-19T16:18:01" maxSheetId="6" userName="й1" r:id="rId17">
    <sheetIdMap count="5">
      <sheetId val="1"/>
      <sheetId val="2"/>
      <sheetId val="3"/>
      <sheetId val="4"/>
      <sheetId val="5"/>
    </sheetIdMap>
  </header>
  <header guid="{9B8B2D2D-283A-4FC1-88C1-3DC5799A4B56}" dateTime="2014-05-19T17:16:41" maxSheetId="6" userName="user" r:id="rId18" minRId="149">
    <sheetIdMap count="5">
      <sheetId val="1"/>
      <sheetId val="2"/>
      <sheetId val="3"/>
      <sheetId val="4"/>
      <sheetId val="5"/>
    </sheetIdMap>
  </header>
  <header guid="{2FA55D1F-0374-457F-BE82-89064C355C05}" dateTime="2014-05-19T17:17:49" maxSheetId="6" userName="user" r:id="rId19" minRId="151" maxRId="153">
    <sheetIdMap count="5">
      <sheetId val="1"/>
      <sheetId val="2"/>
      <sheetId val="3"/>
      <sheetId val="4"/>
      <sheetId val="5"/>
    </sheetIdMap>
  </header>
  <header guid="{A14456B4-98A0-48CD-BFB3-27051FB8DD39}" dateTime="2014-05-20T08:32:37" maxSheetId="6" userName="user" r:id="rId20" minRId="155" maxRId="156">
    <sheetIdMap count="5">
      <sheetId val="1"/>
      <sheetId val="2"/>
      <sheetId val="3"/>
      <sheetId val="4"/>
      <sheetId val="5"/>
    </sheetIdMap>
  </header>
  <header guid="{29C8F0E7-2C3F-4CAD-A5BC-119E4A679539}" dateTime="2014-05-20T08:42:32" maxSheetId="6" userName="user" r:id="rId21" minRId="158" maxRId="165">
    <sheetIdMap count="5">
      <sheetId val="1"/>
      <sheetId val="2"/>
      <sheetId val="3"/>
      <sheetId val="4"/>
      <sheetId val="5"/>
    </sheetIdMap>
  </header>
  <header guid="{D8F23B34-5287-4AAD-9974-56224C0E3703}" dateTime="2014-05-20T08:52:10" maxSheetId="6" userName="Администратор" r:id="rId22" minRId="167" maxRId="212">
    <sheetIdMap count="5">
      <sheetId val="1"/>
      <sheetId val="2"/>
      <sheetId val="3"/>
      <sheetId val="4"/>
      <sheetId val="5"/>
    </sheetIdMap>
  </header>
  <header guid="{5487C131-C8FD-4034-A355-1A3F5B43A133}" dateTime="2014-05-20T08:54:00" maxSheetId="6" userName="Администратор" r:id="rId23" minRId="217">
    <sheetIdMap count="5">
      <sheetId val="1"/>
      <sheetId val="2"/>
      <sheetId val="3"/>
      <sheetId val="4"/>
      <sheetId val="5"/>
    </sheetIdMap>
  </header>
  <header guid="{0DC6A58A-B949-4621-A77A-6E88F2EFB589}" dateTime="2014-05-20T08:54:33" maxSheetId="6" userName="Администратор" r:id="rId24" minRId="222" maxRId="224">
    <sheetIdMap count="5">
      <sheetId val="1"/>
      <sheetId val="2"/>
      <sheetId val="3"/>
      <sheetId val="4"/>
      <sheetId val="5"/>
    </sheetIdMap>
  </header>
  <header guid="{144B8F8F-A57F-48BA-811C-8ABC0EC9A41C}" dateTime="2014-05-20T08:54:45" maxSheetId="6" userName="Администратор" r:id="rId25">
    <sheetIdMap count="5">
      <sheetId val="1"/>
      <sheetId val="2"/>
      <sheetId val="3"/>
      <sheetId val="4"/>
      <sheetId val="5"/>
    </sheetIdMap>
  </header>
  <header guid="{1F52D60F-4AC0-4837-A4E9-48A22357CE7F}" dateTime="2014-05-20T08:58:37" maxSheetId="6" userName="Администратор" r:id="rId26">
    <sheetIdMap count="5">
      <sheetId val="1"/>
      <sheetId val="2"/>
      <sheetId val="3"/>
      <sheetId val="4"/>
      <sheetId val="5"/>
    </sheetIdMap>
  </header>
  <header guid="{EA9E9EAC-664D-4F97-AFCF-EEBB70437F4D}" dateTime="2014-05-20T08:58:40" maxSheetId="6" userName="Администратор" r:id="rId27">
    <sheetIdMap count="5">
      <sheetId val="1"/>
      <sheetId val="2"/>
      <sheetId val="3"/>
      <sheetId val="4"/>
      <sheetId val="5"/>
    </sheetIdMap>
  </header>
  <header guid="{4300DDB5-E6C8-46CE-98AE-96C8A2161D0C}" dateTime="2014-05-20T08:59:57" maxSheetId="6" userName="Администратор" r:id="rId28">
    <sheetIdMap count="5">
      <sheetId val="1"/>
      <sheetId val="2"/>
      <sheetId val="3"/>
      <sheetId val="4"/>
      <sheetId val="5"/>
    </sheetIdMap>
  </header>
  <header guid="{0642B93C-038A-47C8-8231-D0E9EC6381DA}" dateTime="2014-05-20T09:11:35" maxSheetId="6" userName="user" r:id="rId29">
    <sheetIdMap count="5">
      <sheetId val="1"/>
      <sheetId val="2"/>
      <sheetId val="3"/>
      <sheetId val="4"/>
      <sheetId val="5"/>
    </sheetIdMap>
  </header>
  <header guid="{5AFDAF49-1EFC-4093-ADF3-AA3F06C1432E}" dateTime="2014-05-20T09:13:14" maxSheetId="6" userName="user" r:id="rId30">
    <sheetIdMap count="5">
      <sheetId val="1"/>
      <sheetId val="2"/>
      <sheetId val="3"/>
      <sheetId val="4"/>
      <sheetId val="5"/>
    </sheetIdMap>
  </header>
  <header guid="{A76C59E7-D0F2-4255-A39D-8A7E1F5AB6B8}" dateTime="2014-05-20T09:25:12" maxSheetId="6" userName="Администратор" r:id="rId31" minRId="247" maxRId="251">
    <sheetIdMap count="5">
      <sheetId val="1"/>
      <sheetId val="2"/>
      <sheetId val="3"/>
      <sheetId val="4"/>
      <sheetId val="5"/>
    </sheetIdMap>
  </header>
  <header guid="{844EE1AE-69FA-4E79-9C2B-F690941A9837}" dateTime="2014-05-20T09:25:59" maxSheetId="6" userName="Администратор" r:id="rId32" minRId="252" maxRId="254">
    <sheetIdMap count="5">
      <sheetId val="1"/>
      <sheetId val="2"/>
      <sheetId val="3"/>
      <sheetId val="4"/>
      <sheetId val="5"/>
    </sheetIdMap>
  </header>
  <header guid="{D553D40F-5D94-4F0F-A3BB-C5BCAEBDC1B6}" dateTime="2014-05-20T11:40:22" maxSheetId="6" userName="Администратор" r:id="rId33" minRId="255" maxRId="259">
    <sheetIdMap count="5">
      <sheetId val="1"/>
      <sheetId val="2"/>
      <sheetId val="3"/>
      <sheetId val="4"/>
      <sheetId val="5"/>
    </sheetIdMap>
  </header>
  <header guid="{5FD48F16-4230-4473-8911-D71CEC40A66D}" dateTime="2014-05-20T12:01:14" maxSheetId="6" userName="user" r:id="rId34" minRId="260">
    <sheetIdMap count="5">
      <sheetId val="1"/>
      <sheetId val="2"/>
      <sheetId val="3"/>
      <sheetId val="4"/>
      <sheetId val="5"/>
    </sheetIdMap>
  </header>
  <header guid="{3ECE9D43-1DB0-4420-8186-B59529259259}" dateTime="2014-05-20T12:01:55" maxSheetId="6" userName="user" r:id="rId35" minRId="262">
    <sheetIdMap count="5">
      <sheetId val="1"/>
      <sheetId val="2"/>
      <sheetId val="3"/>
      <sheetId val="4"/>
      <sheetId val="5"/>
    </sheetIdMap>
  </header>
  <header guid="{B12CD82D-9EF1-4E85-AC88-8650DB95AAD7}" dateTime="2014-05-20T12:02:11" maxSheetId="6" userName="user" r:id="rId36" minRId="264">
    <sheetIdMap count="5">
      <sheetId val="1"/>
      <sheetId val="2"/>
      <sheetId val="3"/>
      <sheetId val="4"/>
      <sheetId val="5"/>
    </sheetIdMap>
  </header>
  <header guid="{7D4016A6-92ED-412E-B60C-94BB6E01FBDB}" dateTime="2014-05-20T12:20:58" maxSheetId="6" userName="й1" r:id="rId37" minRId="266">
    <sheetIdMap count="5">
      <sheetId val="1"/>
      <sheetId val="2"/>
      <sheetId val="3"/>
      <sheetId val="4"/>
      <sheetId val="5"/>
    </sheetIdMap>
  </header>
  <header guid="{2BFC29E5-AEB8-44EC-93BC-A4D0E2EAE1E7}" dateTime="2014-05-20T12:21:57" maxSheetId="6" userName="й1" r:id="rId38">
    <sheetIdMap count="5">
      <sheetId val="1"/>
      <sheetId val="2"/>
      <sheetId val="3"/>
      <sheetId val="4"/>
      <sheetId val="5"/>
    </sheetIdMap>
  </header>
  <header guid="{86799A66-925C-4D33-8807-8A1E3973F456}" dateTime="2014-05-20T12:39:26" maxSheetId="6" userName="Администратор" r:id="rId39" minRId="273">
    <sheetIdMap count="5">
      <sheetId val="1"/>
      <sheetId val="2"/>
      <sheetId val="3"/>
      <sheetId val="4"/>
      <sheetId val="5"/>
    </sheetIdMap>
  </header>
  <header guid="{3A573086-0025-4854-913F-AE93001EA6B4}" dateTime="2014-05-20T12:41:26" maxSheetId="6" userName="й1" r:id="rId40">
    <sheetIdMap count="5">
      <sheetId val="1"/>
      <sheetId val="2"/>
      <sheetId val="3"/>
      <sheetId val="4"/>
      <sheetId val="5"/>
    </sheetIdMap>
  </header>
  <header guid="{D08F8DF0-D39C-4FDA-993B-FD3646C08FDF}" dateTime="2014-05-20T12:55:06" maxSheetId="6" userName="user" r:id="rId41" minRId="281" maxRId="316">
    <sheetIdMap count="5">
      <sheetId val="1"/>
      <sheetId val="2"/>
      <sheetId val="3"/>
      <sheetId val="4"/>
      <sheetId val="5"/>
    </sheetIdMap>
  </header>
  <header guid="{C0174216-20D3-42C5-A0ED-13B6F807435F}" dateTime="2014-05-20T12:56:51" maxSheetId="6" userName="user" r:id="rId42" minRId="318" maxRId="343">
    <sheetIdMap count="5">
      <sheetId val="1"/>
      <sheetId val="2"/>
      <sheetId val="3"/>
      <sheetId val="4"/>
      <sheetId val="5"/>
    </sheetIdMap>
  </header>
  <header guid="{71D771A3-0EF9-4D95-8A9E-8D12F02C260B}" dateTime="2014-05-20T12:56:58" maxSheetId="6" userName="user" r:id="rId43">
    <sheetIdMap count="5">
      <sheetId val="1"/>
      <sheetId val="2"/>
      <sheetId val="3"/>
      <sheetId val="4"/>
      <sheetId val="5"/>
    </sheetIdMap>
  </header>
  <header guid="{B49F30D7-DDDD-4374-B34D-5ABBD68778E7}" dateTime="2014-05-20T13:28:58" maxSheetId="6" userName="Администратор" r:id="rId44">
    <sheetIdMap count="5">
      <sheetId val="1"/>
      <sheetId val="2"/>
      <sheetId val="3"/>
      <sheetId val="4"/>
      <sheetId val="5"/>
    </sheetIdMap>
  </header>
  <header guid="{BBBFEFED-FF94-4F3A-8381-06E10BC607C6}" dateTime="2014-05-20T14:55:34" maxSheetId="6" userName="й1" r:id="rId45" minRId="350" maxRId="352">
    <sheetIdMap count="5">
      <sheetId val="1"/>
      <sheetId val="2"/>
      <sheetId val="3"/>
      <sheetId val="4"/>
      <sheetId val="5"/>
    </sheetIdMap>
  </header>
  <header guid="{A78AEC24-CCC7-41FD-A198-960339435F7F}" dateTime="2014-05-20T15:03:06" maxSheetId="6" userName="й1" r:id="rId46">
    <sheetIdMap count="5">
      <sheetId val="1"/>
      <sheetId val="2"/>
      <sheetId val="3"/>
      <sheetId val="4"/>
      <sheetId val="5"/>
    </sheetIdMap>
  </header>
  <header guid="{F826825E-0A87-4F0B-9853-766E8A11DFDC}" dateTime="2014-05-20T15:17:16" maxSheetId="6" userName="й1" r:id="rId47" minRId="359">
    <sheetIdMap count="5">
      <sheetId val="1"/>
      <sheetId val="2"/>
      <sheetId val="3"/>
      <sheetId val="4"/>
      <sheetId val="5"/>
    </sheetIdMap>
  </header>
  <header guid="{EDF5D789-B853-464E-A027-704B00A1A0A4}" dateTime="2014-05-20T15:42:37" maxSheetId="6" userName="Администратор" r:id="rId48">
    <sheetIdMap count="5">
      <sheetId val="1"/>
      <sheetId val="2"/>
      <sheetId val="3"/>
      <sheetId val="4"/>
      <sheetId val="5"/>
    </sheetIdMap>
  </header>
  <header guid="{008F40AE-6200-4396-8CDD-D27CE1DC373D}" dateTime="2014-05-20T15:54:39" maxSheetId="6" userName="Администратор" r:id="rId49" minRId="364" maxRId="368">
    <sheetIdMap count="5">
      <sheetId val="1"/>
      <sheetId val="2"/>
      <sheetId val="3"/>
      <sheetId val="4"/>
      <sheetId val="5"/>
    </sheetIdMap>
  </header>
  <header guid="{20A83034-AFA3-437F-9F1F-4CCD56F8ADFF}" dateTime="2014-05-21T10:33:00" maxSheetId="6" userName="user" r:id="rId50" minRId="369" maxRId="385">
    <sheetIdMap count="5">
      <sheetId val="1"/>
      <sheetId val="2"/>
      <sheetId val="3"/>
      <sheetId val="4"/>
      <sheetId val="5"/>
    </sheetIdMap>
  </header>
  <header guid="{76496993-15D7-4406-A0D4-50C7436A3BED}" dateTime="2014-05-21T10:46:27" maxSheetId="6" userName="user" r:id="rId51" minRId="387" maxRId="407">
    <sheetIdMap count="5">
      <sheetId val="1"/>
      <sheetId val="2"/>
      <sheetId val="3"/>
      <sheetId val="4"/>
      <sheetId val="5"/>
    </sheetIdMap>
  </header>
  <header guid="{20604E3E-4FCC-44E5-8F96-D637D4D834B5}" dateTime="2014-05-21T10:46:45" maxSheetId="6" userName="user" r:id="rId52">
    <sheetIdMap count="5">
      <sheetId val="1"/>
      <sheetId val="2"/>
      <sheetId val="3"/>
      <sheetId val="4"/>
      <sheetId val="5"/>
    </sheetIdMap>
  </header>
  <header guid="{60FECC28-87D7-4353-A89A-ADA2C9AADC27}" dateTime="2014-05-21T10:49:56" maxSheetId="6" userName="user" r:id="rId53">
    <sheetIdMap count="5">
      <sheetId val="1"/>
      <sheetId val="2"/>
      <sheetId val="3"/>
      <sheetId val="4"/>
      <sheetId val="5"/>
    </sheetIdMap>
  </header>
  <header guid="{F892AB84-09FC-4651-92AC-AAAE890BE791}" dateTime="2014-05-21T11:00:59" maxSheetId="6" userName="user" r:id="rId54">
    <sheetIdMap count="5">
      <sheetId val="1"/>
      <sheetId val="2"/>
      <sheetId val="3"/>
      <sheetId val="4"/>
      <sheetId val="5"/>
    </sheetIdMap>
  </header>
  <header guid="{C0BED6D8-A284-41BA-8EC2-3AFB296DBE07}" dateTime="2014-05-21T11:28:56" maxSheetId="6" userName="Администратор" r:id="rId55">
    <sheetIdMap count="5">
      <sheetId val="1"/>
      <sheetId val="2"/>
      <sheetId val="3"/>
      <sheetId val="4"/>
      <sheetId val="5"/>
    </sheetIdMap>
  </header>
  <header guid="{922DAAFE-8F3B-471D-8A15-860AB8614FA2}" dateTime="2014-05-21T11:31:30" maxSheetId="6" userName="Администратор" r:id="rId56" minRId="416">
    <sheetIdMap count="5">
      <sheetId val="1"/>
      <sheetId val="2"/>
      <sheetId val="3"/>
      <sheetId val="4"/>
      <sheetId val="5"/>
    </sheetIdMap>
  </header>
  <header guid="{57C54F5C-D3C5-42A4-8566-5F00BD17E7B9}" dateTime="2014-05-21T11:59:28" maxSheetId="6" userName="Администратор" r:id="rId57" minRId="417" maxRId="418">
    <sheetIdMap count="5">
      <sheetId val="1"/>
      <sheetId val="2"/>
      <sheetId val="3"/>
      <sheetId val="4"/>
      <sheetId val="5"/>
    </sheetIdMap>
  </header>
  <header guid="{B90B0953-C27D-43F2-834E-6042FE114711}" dateTime="2014-05-21T12:14:09" maxSheetId="6" userName="Администратор" r:id="rId58" minRId="419">
    <sheetIdMap count="5">
      <sheetId val="1"/>
      <sheetId val="2"/>
      <sheetId val="3"/>
      <sheetId val="4"/>
      <sheetId val="5"/>
    </sheetIdMap>
  </header>
  <header guid="{57610C4E-4356-49F0-8131-2FAE2DF1608A}" dateTime="2014-05-21T14:10:54" maxSheetId="6" userName="user" r:id="rId59">
    <sheetIdMap count="5">
      <sheetId val="1"/>
      <sheetId val="2"/>
      <sheetId val="3"/>
      <sheetId val="4"/>
      <sheetId val="5"/>
    </sheetIdMap>
  </header>
  <header guid="{5922A7DA-B16B-4A57-96B6-80DCCC4D4DAE}" dateTime="2014-05-21T14:45:20" maxSheetId="6" userName="Администратор" r:id="rId60">
    <sheetIdMap count="5">
      <sheetId val="1"/>
      <sheetId val="2"/>
      <sheetId val="3"/>
      <sheetId val="4"/>
      <sheetId val="5"/>
    </sheetIdMap>
  </header>
  <header guid="{35712172-DD11-4C56-95B5-ECB27F1EF9D9}" dateTime="2014-05-21T16:04:01" maxSheetId="6" userName="Администратор" r:id="rId61" minRId="425">
    <sheetIdMap count="5">
      <sheetId val="1"/>
      <sheetId val="2"/>
      <sheetId val="3"/>
      <sheetId val="4"/>
      <sheetId val="5"/>
    </sheetIdMap>
  </header>
  <header guid="{FAE73F7F-D16D-434A-9821-D8A78551B8F0}" dateTime="2014-05-22T16:46:32" maxSheetId="6" userName="Администратор" r:id="rId62" minRId="426" maxRId="427">
    <sheetIdMap count="5">
      <sheetId val="1"/>
      <sheetId val="2"/>
      <sheetId val="3"/>
      <sheetId val="4"/>
      <sheetId val="5"/>
    </sheetIdMap>
  </header>
  <header guid="{C5DC4333-8057-471E-B6D2-B63B42C1C6CC}" dateTime="2014-05-26T09:05:27" maxSheetId="6" userName="Администратор" r:id="rId63" minRId="428">
    <sheetIdMap count="5">
      <sheetId val="1"/>
      <sheetId val="2"/>
      <sheetId val="3"/>
      <sheetId val="4"/>
      <sheetId val="5"/>
    </sheetIdMap>
  </header>
  <header guid="{E105D2B5-3C06-44B0-A61B-34BE65ABA488}" dateTime="2014-05-26T09:05:33" maxSheetId="6" userName="Администратор" r:id="rId64" minRId="429">
    <sheetIdMap count="5">
      <sheetId val="1"/>
      <sheetId val="2"/>
      <sheetId val="3"/>
      <sheetId val="4"/>
      <sheetId val="5"/>
    </sheetIdMap>
  </header>
  <header guid="{F8EF7E40-E45C-4871-91B9-E0172B3AB02D}" dateTime="2014-05-26T09:21:18" maxSheetId="6" userName="й1" r:id="rId65" minRId="430">
    <sheetIdMap count="5">
      <sheetId val="1"/>
      <sheetId val="2"/>
      <sheetId val="3"/>
      <sheetId val="4"/>
      <sheetId val="5"/>
    </sheetIdMap>
  </header>
  <header guid="{C735A59A-2215-4032-A963-057A9A634D46}" dateTime="2014-05-26T09:23:54" maxSheetId="6" userName="й1" r:id="rId66">
    <sheetIdMap count="5">
      <sheetId val="1"/>
      <sheetId val="2"/>
      <sheetId val="3"/>
      <sheetId val="4"/>
      <sheetId val="5"/>
    </sheetIdMap>
  </header>
  <header guid="{6CD67959-8D07-4E6D-9A6B-6C481A0D7869}" dateTime="2014-05-26T09:24:50" maxSheetId="6" userName="й1" r:id="rId67">
    <sheetIdMap count="5">
      <sheetId val="1"/>
      <sheetId val="2"/>
      <sheetId val="3"/>
      <sheetId val="4"/>
      <sheetId val="5"/>
    </sheetIdMap>
  </header>
  <header guid="{8F4A6718-EAC1-480E-842E-E879ECB0CBD3}" dateTime="2014-05-26T09:26:13" maxSheetId="6" userName="Администратор" r:id="rId68">
    <sheetIdMap count="5">
      <sheetId val="1"/>
      <sheetId val="2"/>
      <sheetId val="3"/>
      <sheetId val="4"/>
      <sheetId val="5"/>
    </sheetIdMap>
  </header>
  <header guid="{190CBF69-5421-493C-A4F1-115D89BCD51B}" dateTime="2014-05-26T10:39:59" maxSheetId="6" userName="й1" r:id="rId69">
    <sheetIdMap count="5">
      <sheetId val="1"/>
      <sheetId val="2"/>
      <sheetId val="3"/>
      <sheetId val="4"/>
      <sheetId val="5"/>
    </sheetIdMap>
  </header>
  <header guid="{D4AEE92C-E0FD-4CDD-9DAF-9437087E63ED}" dateTime="2014-05-26T11:02:57" maxSheetId="6" userName="Администратор" r:id="rId70">
    <sheetIdMap count="5">
      <sheetId val="1"/>
      <sheetId val="2"/>
      <sheetId val="3"/>
      <sheetId val="4"/>
      <sheetId val="5"/>
    </sheetIdMap>
  </header>
  <header guid="{484FE187-5091-451E-8433-DD287D9D1BB6}" dateTime="2014-05-26T14:48:36" maxSheetId="6" userName="й1" r:id="rId71">
    <sheetIdMap count="5">
      <sheetId val="1"/>
      <sheetId val="2"/>
      <sheetId val="3"/>
      <sheetId val="4"/>
      <sheetId val="5"/>
    </sheetIdMap>
  </header>
  <header guid="{0D560CAE-CE67-4FBC-BF56-D5F1BD5D354C}" dateTime="2014-05-27T09:17:07" maxSheetId="6" userName="Администратор" r:id="rId72" minRId="454" maxRId="455">
    <sheetIdMap count="5">
      <sheetId val="1"/>
      <sheetId val="2"/>
      <sheetId val="3"/>
      <sheetId val="4"/>
      <sheetId val="5"/>
    </sheetIdMap>
  </header>
  <header guid="{CA4BF928-B885-4458-B567-B37D101D42AC}" dateTime="2014-05-27T09:41:36" maxSheetId="6" userName="й1" r:id="rId73">
    <sheetIdMap count="5">
      <sheetId val="1"/>
      <sheetId val="2"/>
      <sheetId val="3"/>
      <sheetId val="4"/>
      <sheetId val="5"/>
    </sheetIdMap>
  </header>
  <header guid="{A0171DB1-8910-46D9-8360-77A35C8B8F3A}" dateTime="2014-05-27T09:46:35" maxSheetId="6" userName="Администратор" r:id="rId74">
    <sheetIdMap count="5">
      <sheetId val="1"/>
      <sheetId val="2"/>
      <sheetId val="3"/>
      <sheetId val="4"/>
      <sheetId val="5"/>
    </sheetIdMap>
  </header>
  <header guid="{FDADF40D-1DF8-4856-A65D-C4DF38237D60}" dateTime="2014-05-29T09:28:59" maxSheetId="6" userName="user" r:id="rId75">
    <sheetIdMap count="5">
      <sheetId val="1"/>
      <sheetId val="2"/>
      <sheetId val="3"/>
      <sheetId val="4"/>
      <sheetId val="5"/>
    </sheetIdMap>
  </header>
  <header guid="{9FBC27AF-679F-4A6A-A1E2-D146BAF438A8}" dateTime="2014-05-29T09:38:06" maxSheetId="6" userName="й1" r:id="rId76" minRId="464" maxRId="469">
    <sheetIdMap count="5">
      <sheetId val="1"/>
      <sheetId val="2"/>
      <sheetId val="3"/>
      <sheetId val="4"/>
      <sheetId val="5"/>
    </sheetIdMap>
  </header>
  <header guid="{7445A37B-96A3-4700-BF44-BF95DEC7B16C}" dateTime="2014-05-29T09:38:24" maxSheetId="6" userName="й1" r:id="rId77">
    <sheetIdMap count="5">
      <sheetId val="1"/>
      <sheetId val="2"/>
      <sheetId val="3"/>
      <sheetId val="4"/>
      <sheetId val="5"/>
    </sheetIdMap>
  </header>
  <header guid="{C517E8B3-3BAC-4967-93F8-360A789BFB4B}" dateTime="2014-05-29T10:30:57" maxSheetId="6" userName="й1" r:id="rId78" minRId="476">
    <sheetIdMap count="5">
      <sheetId val="1"/>
      <sheetId val="2"/>
      <sheetId val="3"/>
      <sheetId val="4"/>
      <sheetId val="5"/>
    </sheetIdMap>
  </header>
  <header guid="{8B0E0717-C23C-4B29-A943-30C612D200B0}" dateTime="2014-05-29T11:38:26" maxSheetId="6" userName="Администратор" r:id="rId79" minRId="477" maxRId="506">
    <sheetIdMap count="5">
      <sheetId val="1"/>
      <sheetId val="2"/>
      <sheetId val="3"/>
      <sheetId val="4"/>
      <sheetId val="5"/>
    </sheetIdMap>
  </header>
  <header guid="{402077DD-A2AC-4D89-B2F5-E52FA099EC6F}" dateTime="2014-05-29T11:39:04" maxSheetId="6" userName="Администратор" r:id="rId80" minRId="511" maxRId="513">
    <sheetIdMap count="5">
      <sheetId val="1"/>
      <sheetId val="2"/>
      <sheetId val="3"/>
      <sheetId val="4"/>
      <sheetId val="5"/>
    </sheetIdMap>
  </header>
  <header guid="{35402B57-0495-4924-8C0A-AC6C5B224CEA}" dateTime="2014-05-29T11:39:34" maxSheetId="6" userName="Администратор" r:id="rId81" minRId="518" maxRId="520">
    <sheetIdMap count="5">
      <sheetId val="1"/>
      <sheetId val="2"/>
      <sheetId val="3"/>
      <sheetId val="4"/>
      <sheetId val="5"/>
    </sheetIdMap>
  </header>
  <header guid="{B1223342-3898-494A-9C67-CD15C7217E2A}" dateTime="2014-05-29T16:27:55" maxSheetId="6" userName="Администратор" r:id="rId82">
    <sheetIdMap count="5">
      <sheetId val="1"/>
      <sheetId val="2"/>
      <sheetId val="3"/>
      <sheetId val="4"/>
      <sheetId val="5"/>
    </sheetIdMap>
  </header>
  <header guid="{11B3E3BD-148B-4E14-9C4B-7D1E5301CE55}" dateTime="2014-05-29T16:32:32" maxSheetId="6" userName="й1" r:id="rId83" minRId="529" maxRId="530">
    <sheetIdMap count="5">
      <sheetId val="1"/>
      <sheetId val="2"/>
      <sheetId val="3"/>
      <sheetId val="4"/>
      <sheetId val="5"/>
    </sheetIdMap>
  </header>
  <header guid="{F55BE935-EB5E-4193-B849-525A5E71978F}" dateTime="2014-05-29T17:04:49" maxSheetId="6" userName="Администратор" r:id="rId84" minRId="534" maxRId="535">
    <sheetIdMap count="5">
      <sheetId val="1"/>
      <sheetId val="2"/>
      <sheetId val="3"/>
      <sheetId val="4"/>
      <sheetId val="5"/>
    </sheetIdMap>
  </header>
  <header guid="{9D97E463-04F6-45B9-B7A5-5F59467FE5F3}" dateTime="2014-05-29T17:05:24" maxSheetId="6" userName="Администратор" r:id="rId85">
    <sheetIdMap count="5">
      <sheetId val="1"/>
      <sheetId val="2"/>
      <sheetId val="3"/>
      <sheetId val="4"/>
      <sheetId val="5"/>
    </sheetIdMap>
  </header>
  <header guid="{CA3CDC3F-926E-487B-BB0A-BFA233AD69AD}" dateTime="2014-05-30T09:04:32" maxSheetId="6" userName="Администратор" r:id="rId86" minRId="544" maxRId="549">
    <sheetIdMap count="5">
      <sheetId val="1"/>
      <sheetId val="2"/>
      <sheetId val="3"/>
      <sheetId val="4"/>
      <sheetId val="5"/>
    </sheetIdMap>
  </header>
  <header guid="{0CADB299-4023-4788-80C7-3052D70E1FE4}" dateTime="2014-05-30T10:06:44" maxSheetId="6" userName="Администратор" r:id="rId87" minRId="550" maxRId="557">
    <sheetIdMap count="5">
      <sheetId val="1"/>
      <sheetId val="2"/>
      <sheetId val="3"/>
      <sheetId val="4"/>
      <sheetId val="5"/>
    </sheetIdMap>
  </header>
  <header guid="{E101126A-6AD5-422E-A180-FA54DA78AD67}" dateTime="2014-05-30T15:58:25" maxSheetId="6" userName="Администратор" r:id="rId88" minRId="558">
    <sheetIdMap count="5">
      <sheetId val="1"/>
      <sheetId val="2"/>
      <sheetId val="3"/>
      <sheetId val="4"/>
      <sheetId val="5"/>
    </sheetIdMap>
  </header>
  <header guid="{7385058D-3BDF-4F3E-A157-22C4A4DD9FAB}" dateTime="2014-05-30T16:06:21" maxSheetId="6" userName="Администратор" r:id="rId89" minRId="559" maxRId="564">
    <sheetIdMap count="5">
      <sheetId val="1"/>
      <sheetId val="2"/>
      <sheetId val="3"/>
      <sheetId val="4"/>
      <sheetId val="5"/>
    </sheetIdMap>
  </header>
  <header guid="{A7061038-F501-46B9-8222-09114BA1576A}" dateTime="2014-05-30T16:27:48" maxSheetId="6" userName="Администратор" r:id="rId90" minRId="565" maxRId="570">
    <sheetIdMap count="5">
      <sheetId val="1"/>
      <sheetId val="2"/>
      <sheetId val="3"/>
      <sheetId val="4"/>
      <sheetId val="5"/>
    </sheetIdMap>
  </header>
  <header guid="{B244DBCC-FF6F-4DB8-8D96-9DCC1BFD8AE1}" dateTime="2014-05-30T16:31:28" maxSheetId="6" userName="Администратор" r:id="rId91" minRId="571" maxRId="577">
    <sheetIdMap count="5">
      <sheetId val="1"/>
      <sheetId val="2"/>
      <sheetId val="3"/>
      <sheetId val="4"/>
      <sheetId val="5"/>
    </sheetIdMap>
  </header>
  <header guid="{136D2A77-1B66-402F-B4CF-13A250DF9F90}" dateTime="2014-05-30T16:38:09" maxSheetId="6" userName="Администратор" r:id="rId92" minRId="578" maxRId="584">
    <sheetIdMap count="5">
      <sheetId val="1"/>
      <sheetId val="2"/>
      <sheetId val="3"/>
      <sheetId val="4"/>
      <sheetId val="5"/>
    </sheetIdMap>
  </header>
  <header guid="{8B2B2894-FF7D-4CFC-BA81-485FDB6C244C}" dateTime="2014-06-02T08:44:00" maxSheetId="6" userName="Администратор" r:id="rId93" minRId="585">
    <sheetIdMap count="5">
      <sheetId val="1"/>
      <sheetId val="2"/>
      <sheetId val="3"/>
      <sheetId val="4"/>
      <sheetId val="5"/>
    </sheetIdMap>
  </header>
  <header guid="{F26B6D57-6D42-4E6F-846E-9C162E3CF6C4}" dateTime="2014-06-02T09:04:58" maxSheetId="6" userName="й1" r:id="rId94" minRId="586" maxRId="625">
    <sheetIdMap count="5">
      <sheetId val="1"/>
      <sheetId val="2"/>
      <sheetId val="3"/>
      <sheetId val="4"/>
      <sheetId val="5"/>
    </sheetIdMap>
  </header>
  <header guid="{60502B86-D531-4386-8173-A1136A3A1C82}" dateTime="2014-06-02T09:11:24" maxSheetId="6" userName="й1" r:id="rId95" minRId="629" maxRId="689">
    <sheetIdMap count="5">
      <sheetId val="1"/>
      <sheetId val="2"/>
      <sheetId val="3"/>
      <sheetId val="4"/>
      <sheetId val="5"/>
    </sheetIdMap>
  </header>
  <header guid="{A4EF2ADE-4174-4509-AC75-A913E1E37657}" dateTime="2014-06-02T09:11:48" maxSheetId="6" userName="й1" r:id="rId96">
    <sheetIdMap count="5">
      <sheetId val="1"/>
      <sheetId val="2"/>
      <sheetId val="3"/>
      <sheetId val="4"/>
      <sheetId val="5"/>
    </sheetIdMap>
  </header>
  <header guid="{9BD5D8D5-C225-422E-8512-DCE3A11060EB}" dateTime="2014-06-02T09:13:10" maxSheetId="6" userName="Администратор" r:id="rId97">
    <sheetIdMap count="5">
      <sheetId val="1"/>
      <sheetId val="2"/>
      <sheetId val="3"/>
      <sheetId val="4"/>
      <sheetId val="5"/>
    </sheetIdMap>
  </header>
  <header guid="{2693A1A5-6861-418C-861E-334EC4984958}" dateTime="2014-06-02T09:13:21" maxSheetId="6" userName="Администратор" r:id="rId98">
    <sheetIdMap count="5">
      <sheetId val="1"/>
      <sheetId val="2"/>
      <sheetId val="3"/>
      <sheetId val="4"/>
      <sheetId val="5"/>
    </sheetIdMap>
  </header>
  <header guid="{7112B5DE-9EFF-4ED4-8059-07110E95D9F2}" dateTime="2014-06-02T09:13:39" maxSheetId="6" userName="Администратор" r:id="rId99">
    <sheetIdMap count="5">
      <sheetId val="1"/>
      <sheetId val="2"/>
      <sheetId val="3"/>
      <sheetId val="4"/>
      <sheetId val="5"/>
    </sheetIdMap>
  </header>
  <header guid="{05E81DA5-6CDF-4027-A16A-0F0DF1B7A383}" dateTime="2014-06-02T09:13:41" maxSheetId="6" userName="Администратор" r:id="rId100">
    <sheetIdMap count="5">
      <sheetId val="1"/>
      <sheetId val="2"/>
      <sheetId val="3"/>
      <sheetId val="4"/>
      <sheetId val="5"/>
    </sheetIdMap>
  </header>
  <header guid="{B8A8D317-CFF7-4933-A69C-5C3CCFF0AEAD}" dateTime="2014-06-02T09:13:42" maxSheetId="6" userName="Администратор" r:id="rId101">
    <sheetIdMap count="5">
      <sheetId val="1"/>
      <sheetId val="2"/>
      <sheetId val="3"/>
      <sheetId val="4"/>
      <sheetId val="5"/>
    </sheetIdMap>
  </header>
  <header guid="{AB1AB488-A01C-446C-A168-C657C9BCD62B}" dateTime="2014-06-02T09:13:44" maxSheetId="6" userName="Администратор" r:id="rId102">
    <sheetIdMap count="5">
      <sheetId val="1"/>
      <sheetId val="2"/>
      <sheetId val="3"/>
      <sheetId val="4"/>
      <sheetId val="5"/>
    </sheetIdMap>
  </header>
  <header guid="{770C07BE-88DC-43BA-AD2F-3BD7704CA9BF}" dateTime="2014-06-02T09:13:46" maxSheetId="6" userName="Администратор" r:id="rId103">
    <sheetIdMap count="5">
      <sheetId val="1"/>
      <sheetId val="2"/>
      <sheetId val="3"/>
      <sheetId val="4"/>
      <sheetId val="5"/>
    </sheetIdMap>
  </header>
  <header guid="{6205FCE2-CCA3-4E4C-91AB-811ECCC5D713}" dateTime="2014-06-02T09:13:48" maxSheetId="6" userName="Администратор" r:id="rId104">
    <sheetIdMap count="5">
      <sheetId val="1"/>
      <sheetId val="2"/>
      <sheetId val="3"/>
      <sheetId val="4"/>
      <sheetId val="5"/>
    </sheetIdMap>
  </header>
  <header guid="{7C73686B-8EB2-4353-BA7F-4F609570D7AC}" dateTime="2014-06-02T09:13:50" maxSheetId="6" userName="Администратор" r:id="rId105">
    <sheetIdMap count="5">
      <sheetId val="1"/>
      <sheetId val="2"/>
      <sheetId val="3"/>
      <sheetId val="4"/>
      <sheetId val="5"/>
    </sheetIdMap>
  </header>
  <header guid="{06639E8B-C946-40E2-ADDB-4C83A90CBAF4}" dateTime="2014-06-02T09:13:51" maxSheetId="6" userName="Администратор" r:id="rId106">
    <sheetIdMap count="5">
      <sheetId val="1"/>
      <sheetId val="2"/>
      <sheetId val="3"/>
      <sheetId val="4"/>
      <sheetId val="5"/>
    </sheetIdMap>
  </header>
  <header guid="{0109BD62-A082-47A3-BE7B-A256DF38F29A}" dateTime="2014-06-02T09:13:52" maxSheetId="6" userName="Администратор" r:id="rId107">
    <sheetIdMap count="5">
      <sheetId val="1"/>
      <sheetId val="2"/>
      <sheetId val="3"/>
      <sheetId val="4"/>
      <sheetId val="5"/>
    </sheetIdMap>
  </header>
  <header guid="{C6A1BC77-48EF-41BF-BF11-D8C9019539D8}" dateTime="2014-06-02T09:13:52" maxSheetId="6" userName="Администратор" r:id="rId108">
    <sheetIdMap count="5">
      <sheetId val="1"/>
      <sheetId val="2"/>
      <sheetId val="3"/>
      <sheetId val="4"/>
      <sheetId val="5"/>
    </sheetIdMap>
  </header>
  <header guid="{B059EF13-26FD-4658-9770-C22BFA18303B}" dateTime="2014-06-02T09:13:53" maxSheetId="6" userName="Администратор" r:id="rId109">
    <sheetIdMap count="5">
      <sheetId val="1"/>
      <sheetId val="2"/>
      <sheetId val="3"/>
      <sheetId val="4"/>
      <sheetId val="5"/>
    </sheetIdMap>
  </header>
  <header guid="{184B38FC-A4A3-492B-A080-DFEC9290098B}" dateTime="2014-06-02T09:13:53" maxSheetId="6" userName="Администратор" r:id="rId110">
    <sheetIdMap count="5">
      <sheetId val="1"/>
      <sheetId val="2"/>
      <sheetId val="3"/>
      <sheetId val="4"/>
      <sheetId val="5"/>
    </sheetIdMap>
  </header>
  <header guid="{3AC87725-18D2-43D0-919D-00DEBE50357D}" dateTime="2014-06-02T09:13:56" maxSheetId="6" userName="Администратор" r:id="rId111">
    <sheetIdMap count="5">
      <sheetId val="1"/>
      <sheetId val="2"/>
      <sheetId val="3"/>
      <sheetId val="4"/>
      <sheetId val="5"/>
    </sheetIdMap>
  </header>
  <header guid="{83B5124C-0457-4E1B-8F7F-748268E7F34C}" dateTime="2014-06-02T09:13:59" maxSheetId="6" userName="Администратор" r:id="rId112">
    <sheetIdMap count="5">
      <sheetId val="1"/>
      <sheetId val="2"/>
      <sheetId val="3"/>
      <sheetId val="4"/>
      <sheetId val="5"/>
    </sheetIdMap>
  </header>
  <header guid="{F12EA601-9DA2-402C-816C-D53DE9B859FA}" dateTime="2014-06-02T09:14:00" maxSheetId="6" userName="Администратор" r:id="rId113">
    <sheetIdMap count="5">
      <sheetId val="1"/>
      <sheetId val="2"/>
      <sheetId val="3"/>
      <sheetId val="4"/>
      <sheetId val="5"/>
    </sheetIdMap>
  </header>
  <header guid="{80E551FB-8538-44F9-BDC4-DEF69671DFFE}" dateTime="2014-06-02T09:13:58" maxSheetId="6" userName="й1" r:id="rId114" minRId="764">
    <sheetIdMap count="5">
      <sheetId val="1"/>
      <sheetId val="2"/>
      <sheetId val="3"/>
      <sheetId val="4"/>
      <sheetId val="5"/>
    </sheetIdMap>
  </header>
  <header guid="{20682E35-A3E2-44D5-BFDB-2FF6F51EA880}" dateTime="2014-06-02T09:14:26" maxSheetId="6" userName="Администратор" r:id="rId115">
    <sheetIdMap count="5">
      <sheetId val="1"/>
      <sheetId val="2"/>
      <sheetId val="3"/>
      <sheetId val="4"/>
      <sheetId val="5"/>
    </sheetIdMap>
  </header>
  <header guid="{D13857D2-A5BD-45AE-9796-8E110F38E775}" dateTime="2014-06-02T09:14:40" maxSheetId="6" userName="Администратор" r:id="rId116">
    <sheetIdMap count="5">
      <sheetId val="1"/>
      <sheetId val="2"/>
      <sheetId val="3"/>
      <sheetId val="4"/>
      <sheetId val="5"/>
    </sheetIdMap>
  </header>
  <header guid="{D7D21EB9-C378-404A-AAC4-47DE2DD46A17}" dateTime="2014-06-02T09:16:13" maxSheetId="6" userName="Администратор" r:id="rId117">
    <sheetIdMap count="5">
      <sheetId val="1"/>
      <sheetId val="2"/>
      <sheetId val="3"/>
      <sheetId val="4"/>
      <sheetId val="5"/>
    </sheetIdMap>
  </header>
  <header guid="{C3AC61BF-BAE8-4EDD-B7F9-7C0010DA60B9}" dateTime="2014-06-02T09:17:06" maxSheetId="6" userName="Администратор" r:id="rId118" minRId="780" maxRId="1677">
    <sheetIdMap count="5">
      <sheetId val="1"/>
      <sheetId val="2"/>
      <sheetId val="3"/>
      <sheetId val="4"/>
      <sheetId val="5"/>
    </sheetIdMap>
  </header>
  <header guid="{D63B570C-B75A-4965-8E4D-F6BA8AEDAEE7}" dateTime="2014-06-02T09:17:50" maxSheetId="6" userName="Администратор" r:id="rId119">
    <sheetIdMap count="5">
      <sheetId val="1"/>
      <sheetId val="2"/>
      <sheetId val="3"/>
      <sheetId val="4"/>
      <sheetId val="5"/>
    </sheetIdMap>
  </header>
  <header guid="{24A1B905-BD6F-4F0F-972B-90B3525F23CA}" dateTime="2014-06-02T09:19:26" maxSheetId="6" userName="Администратор" r:id="rId120" minRId="1686" maxRId="1688">
    <sheetIdMap count="5">
      <sheetId val="1"/>
      <sheetId val="2"/>
      <sheetId val="3"/>
      <sheetId val="4"/>
      <sheetId val="5"/>
    </sheetIdMap>
  </header>
  <header guid="{25ACD33E-1AAE-45AE-9B10-51AB74EC984D}" dateTime="2014-06-02T09:20:26" maxSheetId="6" userName="Администратор" r:id="rId121" minRId="1693" maxRId="2588">
    <sheetIdMap count="5">
      <sheetId val="1"/>
      <sheetId val="2"/>
      <sheetId val="3"/>
      <sheetId val="4"/>
      <sheetId val="5"/>
    </sheetIdMap>
  </header>
  <header guid="{F44F1AEF-64A2-49EA-95E7-58562F74E8E6}" dateTime="2014-06-02T09:47:11" maxSheetId="6" userName="й1" r:id="rId122">
    <sheetIdMap count="5">
      <sheetId val="1"/>
      <sheetId val="2"/>
      <sheetId val="3"/>
      <sheetId val="4"/>
      <sheetId val="5"/>
    </sheetIdMap>
  </header>
  <header guid="{EAFA6116-11E2-4B2E-843C-E3867609205C}" dateTime="2014-06-02T09:51:18" maxSheetId="6" userName="Администратор" r:id="rId123" minRId="2596" maxRId="2604">
    <sheetIdMap count="5">
      <sheetId val="1"/>
      <sheetId val="2"/>
      <sheetId val="3"/>
      <sheetId val="4"/>
      <sheetId val="5"/>
    </sheetIdMap>
  </header>
  <header guid="{980C5996-8450-4FE1-B1DF-FE0BCF10BD29}" dateTime="2014-06-02T09:51:22" maxSheetId="6" userName="Администратор" r:id="rId124">
    <sheetIdMap count="5">
      <sheetId val="1"/>
      <sheetId val="2"/>
      <sheetId val="3"/>
      <sheetId val="4"/>
      <sheetId val="5"/>
    </sheetIdMap>
  </header>
  <header guid="{07021E08-C66E-48D3-8569-B2D5AA805BBB}" dateTime="2014-06-02T10:46:14" maxSheetId="6" userName="Администратор" r:id="rId125" minRId="2613" maxRId="2619">
    <sheetIdMap count="5">
      <sheetId val="1"/>
      <sheetId val="2"/>
      <sheetId val="3"/>
      <sheetId val="4"/>
      <sheetId val="5"/>
    </sheetIdMap>
  </header>
  <header guid="{531F5F02-1A43-4785-89B1-9E2CD2505759}" dateTime="2014-06-02T10:48:22" maxSheetId="6" userName="Администратор" r:id="rId126" minRId="2624" maxRId="2632">
    <sheetIdMap count="5">
      <sheetId val="1"/>
      <sheetId val="2"/>
      <sheetId val="3"/>
      <sheetId val="4"/>
      <sheetId val="5"/>
    </sheetIdMap>
  </header>
  <header guid="{6D3054E2-78C1-4EB5-9462-4DF8457792AB}" dateTime="2014-06-02T10:48:25" maxSheetId="6" userName="Администратор" r:id="rId127">
    <sheetIdMap count="5">
      <sheetId val="1"/>
      <sheetId val="2"/>
      <sheetId val="3"/>
      <sheetId val="4"/>
      <sheetId val="5"/>
    </sheetIdMap>
  </header>
  <header guid="{F5833521-9C7A-4042-A21E-B95101D34ECE}" dateTime="2014-06-02T10:52:27" maxSheetId="6" userName="Администратор" r:id="rId128" minRId="2645" maxRId="2647">
    <sheetIdMap count="5">
      <sheetId val="1"/>
      <sheetId val="2"/>
      <sheetId val="3"/>
      <sheetId val="4"/>
      <sheetId val="5"/>
    </sheetIdMap>
  </header>
  <header guid="{ACB9DE96-6504-41CC-A8AC-7C2B279A33EA}" dateTime="2014-06-02T12:15:59" maxSheetId="6" userName="Администратор" r:id="rId129">
    <sheetIdMap count="5">
      <sheetId val="1"/>
      <sheetId val="2"/>
      <sheetId val="3"/>
      <sheetId val="4"/>
      <sheetId val="5"/>
    </sheetIdMap>
  </header>
  <header guid="{02115AD1-ECEE-4B03-A7B3-DEF34D1E0A5D}" dateTime="2014-06-02T12:23:49" maxSheetId="6" userName="Администратор" r:id="rId130">
    <sheetIdMap count="5">
      <sheetId val="1"/>
      <sheetId val="2"/>
      <sheetId val="3"/>
      <sheetId val="4"/>
      <sheetId val="5"/>
    </sheetIdMap>
  </header>
  <header guid="{9BAB650B-3C16-40DB-B976-D85294CECA50}" dateTime="2014-06-02T12:39:46" maxSheetId="6" userName="й1" r:id="rId131">
    <sheetIdMap count="5">
      <sheetId val="1"/>
      <sheetId val="2"/>
      <sheetId val="3"/>
      <sheetId val="4"/>
      <sheetId val="5"/>
    </sheetIdMap>
  </header>
  <header guid="{D0096A32-D49F-4B22-B2F3-E86E20DC6939}" dateTime="2014-06-02T14:26:12" maxSheetId="6" userName="Администратор" r:id="rId132" minRId="2672">
    <sheetIdMap count="5">
      <sheetId val="1"/>
      <sheetId val="2"/>
      <sheetId val="3"/>
      <sheetId val="4"/>
      <sheetId val="5"/>
    </sheetIdMap>
  </header>
  <header guid="{BCEE03AC-34C6-4756-BDD3-8FD4038459B5}" dateTime="2014-06-02T14:37:08" maxSheetId="6" userName="Кузнецова" r:id="rId133">
    <sheetIdMap count="5">
      <sheetId val="1"/>
      <sheetId val="2"/>
      <sheetId val="3"/>
      <sheetId val="4"/>
      <sheetId val="5"/>
    </sheetIdMap>
  </header>
  <header guid="{B57170F9-7625-47FC-B6D8-2E9299E3AAEF}" dateTime="2014-06-02T14:38:29" maxSheetId="6" userName="Кузнецова" r:id="rId134">
    <sheetIdMap count="5">
      <sheetId val="1"/>
      <sheetId val="2"/>
      <sheetId val="3"/>
      <sheetId val="4"/>
      <sheetId val="5"/>
    </sheetIdMap>
  </header>
  <header guid="{95F4C955-AD8D-40D9-8A54-962E0A9E0DFC}" dateTime="2014-06-02T14:39:10" maxSheetId="6" userName="Кузнецова" r:id="rId135">
    <sheetIdMap count="5">
      <sheetId val="1"/>
      <sheetId val="2"/>
      <sheetId val="3"/>
      <sheetId val="4"/>
      <sheetId val="5"/>
    </sheetIdMap>
  </header>
  <header guid="{C61F4C31-3CF2-429C-9BB8-506BFACDCE79}" dateTime="2014-06-02T14:41:34" maxSheetId="6" userName="Кузнецова" r:id="rId136">
    <sheetIdMap count="5">
      <sheetId val="1"/>
      <sheetId val="2"/>
      <sheetId val="3"/>
      <sheetId val="4"/>
      <sheetId val="5"/>
    </sheetIdMap>
  </header>
  <header guid="{D528AC01-FBAA-4ABF-8E8C-C19B9C14923C}" dateTime="2014-06-02T14:43:50" maxSheetId="6" userName="Кузнецова" r:id="rId137">
    <sheetIdMap count="5">
      <sheetId val="1"/>
      <sheetId val="2"/>
      <sheetId val="3"/>
      <sheetId val="4"/>
      <sheetId val="5"/>
    </sheetIdMap>
  </header>
  <header guid="{55A14CB6-0EB5-4E69-A4E5-9F32300D4EA8}" dateTime="2014-06-04T12:01:20" maxSheetId="6" userName="Усова СВ" r:id="rId138">
    <sheetIdMap count="5">
      <sheetId val="1"/>
      <sheetId val="2"/>
      <sheetId val="3"/>
      <sheetId val="4"/>
      <sheetId val="5"/>
    </sheetIdMap>
  </header>
  <header guid="{95ACFF73-85A3-4462-8288-EFFED7E3F579}" dateTime="2014-06-06T16:44:44" maxSheetId="6" userName="Дячук" r:id="rId139">
    <sheetIdMap count="5">
      <sheetId val="1"/>
      <sheetId val="2"/>
      <sheetId val="3"/>
      <sheetId val="4"/>
      <sheetId val="5"/>
    </sheetIdMap>
  </header>
  <header guid="{10349797-9BB9-4CEB-B36E-EA779F2741DA}" dateTime="2014-06-09T08:57:37" maxSheetId="6" userName="Кузнецова" r:id="rId140">
    <sheetIdMap count="5">
      <sheetId val="1"/>
      <sheetId val="2"/>
      <sheetId val="3"/>
      <sheetId val="4"/>
      <sheetId val="5"/>
    </sheetIdMap>
  </header>
  <header guid="{430F8697-70C5-4AF7-8CDE-26103C319833}" dateTime="2014-06-09T09:03:58" maxSheetId="6" userName="Усова СВ" r:id="rId141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672" sId="3">
    <oc r="J829">
      <v>1100</v>
    </oc>
    <nc r="J829"/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2" customView="1" name="Z_167491D8_6D6D_447D_A119_5E65D8431081_.wvu.Cols" hidden="1" oldHidden="1">
    <formula>'2014 '!$D:$E</formula>
    <oldFormula>'2014 '!$D:$E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Rows" hidden="1" oldHidden="1">
    <formula>'2014 год'!$338:$341,'2014 год'!$362:$365,'2014 год'!$373:$376</formula>
    <oldFormula>'2014 год'!$338:$341,'2014 год'!$362:$365,'2014 год'!$373:$376</oldFormula>
  </rdn>
  <rdn rId="0" localSheetId="3" customView="1" name="Z_167491D8_6D6D_447D_A119_5E65D8431081_.wvu.Cols" hidden="1" oldHidden="1">
    <formula>'2014 год'!$G:$H</formula>
    <oldFormula>'2014 год'!$G:$H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0.xml><?xml version="1.0" encoding="utf-8"?>
<revisions xmlns="http://schemas.openxmlformats.org/spreadsheetml/2006/main" xmlns:r="http://schemas.openxmlformats.org/officeDocument/2006/relationships">
  <rcc rId="45" sId="3" odxf="1">
    <oc r="I1" t="inlineStr">
      <is>
        <t>Приложение 2</t>
      </is>
    </oc>
    <nc r="I1" t="inlineStr">
      <is>
        <t>Приложение 3</t>
      </is>
    </nc>
    <odxf/>
  </rcc>
  <rcv guid="{DA15D12B-B687-4104-AF35-4470F046E021}" action="delete"/>
  <rdn rId="0" localSheetId="3" customView="1" name="Z_DA15D12B_B687_4104_AF35_4470F046E021_.wvu.FilterData" hidden="1" oldHidden="1">
    <formula>'2014 год'!$A$11:$G$1130</formula>
    <oldFormula>'2014 год'!$A$11:$G$1130</oldFormula>
  </rdn>
  <rcv guid="{DA15D12B-B687-4104-AF35-4470F046E02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780" sId="3">
    <nc r="J45">
      <f>G45+H45</f>
    </nc>
  </rcc>
  <rcc rId="781" sId="3" odxf="1" dxf="1">
    <nc r="J46">
      <f>G46+H46</f>
    </nc>
    <odxf>
      <numFmt numFmtId="0" formatCode="General"/>
    </odxf>
    <ndxf>
      <numFmt numFmtId="166" formatCode="#,##0.0"/>
    </ndxf>
  </rcc>
  <rcc rId="782" sId="3" odxf="1" dxf="1">
    <nc r="J47">
      <f>G47+H47</f>
    </nc>
    <odxf>
      <numFmt numFmtId="0" formatCode="General"/>
    </odxf>
    <ndxf>
      <numFmt numFmtId="166" formatCode="#,##0.0"/>
    </ndxf>
  </rcc>
  <rcc rId="783" sId="3" odxf="1" dxf="1">
    <nc r="J48">
      <f>G48+H48</f>
    </nc>
    <odxf>
      <numFmt numFmtId="0" formatCode="General"/>
    </odxf>
    <ndxf>
      <numFmt numFmtId="166" formatCode="#,##0.0"/>
    </ndxf>
  </rcc>
  <rcc rId="784" sId="3" odxf="1" dxf="1">
    <nc r="J49">
      <f>G49+H49</f>
    </nc>
    <odxf>
      <numFmt numFmtId="0" formatCode="General"/>
    </odxf>
    <ndxf>
      <numFmt numFmtId="166" formatCode="#,##0.0"/>
    </ndxf>
  </rcc>
  <rcc rId="785" sId="3" odxf="1" dxf="1">
    <nc r="J50">
      <f>G50+H50</f>
    </nc>
    <odxf>
      <numFmt numFmtId="0" formatCode="General"/>
    </odxf>
    <ndxf>
      <numFmt numFmtId="166" formatCode="#,##0.0"/>
    </ndxf>
  </rcc>
  <rcc rId="786" sId="3" odxf="1" dxf="1">
    <nc r="J51">
      <f>G51+H51</f>
    </nc>
    <odxf>
      <numFmt numFmtId="0" formatCode="General"/>
    </odxf>
    <ndxf>
      <numFmt numFmtId="166" formatCode="#,##0.0"/>
    </ndxf>
  </rcc>
  <rcc rId="787" sId="3" odxf="1" dxf="1">
    <nc r="J52">
      <f>G52+H52</f>
    </nc>
    <odxf>
      <numFmt numFmtId="0" formatCode="General"/>
    </odxf>
    <ndxf>
      <numFmt numFmtId="166" formatCode="#,##0.0"/>
    </ndxf>
  </rcc>
  <rcc rId="788" sId="3" odxf="1" dxf="1">
    <nc r="J53">
      <f>G53+H53</f>
    </nc>
    <odxf>
      <numFmt numFmtId="0" formatCode="General"/>
    </odxf>
    <ndxf>
      <numFmt numFmtId="166" formatCode="#,##0.0"/>
    </ndxf>
  </rcc>
  <rcc rId="789" sId="3" odxf="1" dxf="1">
    <nc r="J54">
      <f>G54+H54</f>
    </nc>
    <odxf>
      <numFmt numFmtId="0" formatCode="General"/>
    </odxf>
    <ndxf>
      <numFmt numFmtId="166" formatCode="#,##0.0"/>
    </ndxf>
  </rcc>
  <rcc rId="790" sId="3" odxf="1" dxf="1">
    <nc r="J55">
      <f>G55+H55</f>
    </nc>
    <odxf>
      <numFmt numFmtId="0" formatCode="General"/>
    </odxf>
    <ndxf>
      <numFmt numFmtId="166" formatCode="#,##0.0"/>
    </ndxf>
  </rcc>
  <rcc rId="791" sId="3" odxf="1" dxf="1">
    <nc r="J56">
      <f>G56+H56</f>
    </nc>
    <odxf>
      <numFmt numFmtId="0" formatCode="General"/>
    </odxf>
    <ndxf>
      <numFmt numFmtId="166" formatCode="#,##0.0"/>
    </ndxf>
  </rcc>
  <rcc rId="792" sId="3" odxf="1" dxf="1">
    <nc r="J57">
      <f>G57+H57</f>
    </nc>
    <odxf>
      <numFmt numFmtId="0" formatCode="General"/>
    </odxf>
    <ndxf>
      <numFmt numFmtId="166" formatCode="#,##0.0"/>
    </ndxf>
  </rcc>
  <rcc rId="793" sId="3" odxf="1" dxf="1">
    <nc r="J58">
      <f>G58+H58</f>
    </nc>
    <odxf>
      <numFmt numFmtId="0" formatCode="General"/>
    </odxf>
    <ndxf>
      <numFmt numFmtId="166" formatCode="#,##0.0"/>
    </ndxf>
  </rcc>
  <rcc rId="794" sId="3" odxf="1" dxf="1">
    <nc r="J59">
      <f>G59+H59</f>
    </nc>
    <odxf>
      <numFmt numFmtId="0" formatCode="General"/>
    </odxf>
    <ndxf>
      <numFmt numFmtId="166" formatCode="#,##0.0"/>
    </ndxf>
  </rcc>
  <rcc rId="795" sId="3" odxf="1" dxf="1">
    <nc r="J60">
      <f>G60+H60</f>
    </nc>
    <odxf>
      <numFmt numFmtId="0" formatCode="General"/>
    </odxf>
    <ndxf>
      <numFmt numFmtId="166" formatCode="#,##0.0"/>
    </ndxf>
  </rcc>
  <rcc rId="796" sId="3" odxf="1" dxf="1">
    <nc r="J61">
      <f>G61+H61</f>
    </nc>
    <odxf>
      <numFmt numFmtId="0" formatCode="General"/>
    </odxf>
    <ndxf>
      <numFmt numFmtId="166" formatCode="#,##0.0"/>
    </ndxf>
  </rcc>
  <rcc rId="797" sId="3" odxf="1" dxf="1">
    <nc r="J62">
      <f>G62+H62</f>
    </nc>
    <odxf>
      <numFmt numFmtId="0" formatCode="General"/>
    </odxf>
    <ndxf>
      <numFmt numFmtId="166" formatCode="#,##0.0"/>
    </ndxf>
  </rcc>
  <rcc rId="798" sId="3" odxf="1" dxf="1">
    <nc r="J63">
      <f>G63+H63</f>
    </nc>
    <odxf>
      <numFmt numFmtId="0" formatCode="General"/>
    </odxf>
    <ndxf>
      <numFmt numFmtId="166" formatCode="#,##0.0"/>
    </ndxf>
  </rcc>
  <rcc rId="799" sId="3" odxf="1" dxf="1">
    <nc r="J64">
      <f>G64+H64</f>
    </nc>
    <odxf>
      <numFmt numFmtId="0" formatCode="General"/>
    </odxf>
    <ndxf>
      <numFmt numFmtId="166" formatCode="#,##0.0"/>
    </ndxf>
  </rcc>
  <rcc rId="800" sId="3" odxf="1" dxf="1">
    <nc r="J65">
      <f>G65+H65</f>
    </nc>
    <odxf>
      <numFmt numFmtId="0" formatCode="General"/>
    </odxf>
    <ndxf>
      <numFmt numFmtId="166" formatCode="#,##0.0"/>
    </ndxf>
  </rcc>
  <rcc rId="801" sId="3" odxf="1" dxf="1">
    <nc r="J66">
      <f>G66+H66</f>
    </nc>
    <odxf>
      <numFmt numFmtId="0" formatCode="General"/>
    </odxf>
    <ndxf>
      <numFmt numFmtId="166" formatCode="#,##0.0"/>
    </ndxf>
  </rcc>
  <rcc rId="802" sId="3" odxf="1" dxf="1">
    <nc r="J67">
      <f>G67+H67</f>
    </nc>
    <odxf>
      <numFmt numFmtId="0" formatCode="General"/>
    </odxf>
    <ndxf>
      <numFmt numFmtId="166" formatCode="#,##0.0"/>
    </ndxf>
  </rcc>
  <rcc rId="803" sId="3" odxf="1" dxf="1">
    <nc r="J68">
      <f>G68+H68</f>
    </nc>
    <odxf>
      <numFmt numFmtId="0" formatCode="General"/>
    </odxf>
    <ndxf>
      <numFmt numFmtId="166" formatCode="#,##0.0"/>
    </ndxf>
  </rcc>
  <rcc rId="804" sId="3" odxf="1" dxf="1">
    <nc r="J69">
      <f>G69+H69</f>
    </nc>
    <odxf>
      <numFmt numFmtId="0" formatCode="General"/>
    </odxf>
    <ndxf>
      <numFmt numFmtId="166" formatCode="#,##0.0"/>
    </ndxf>
  </rcc>
  <rcc rId="805" sId="3" odxf="1" dxf="1">
    <nc r="J70">
      <f>G70+H70</f>
    </nc>
    <odxf>
      <numFmt numFmtId="0" formatCode="General"/>
    </odxf>
    <ndxf>
      <numFmt numFmtId="166" formatCode="#,##0.0"/>
    </ndxf>
  </rcc>
  <rcc rId="806" sId="3" odxf="1" dxf="1">
    <nc r="J71">
      <f>G71+H71</f>
    </nc>
    <odxf>
      <numFmt numFmtId="0" formatCode="General"/>
    </odxf>
    <ndxf>
      <numFmt numFmtId="166" formatCode="#,##0.0"/>
    </ndxf>
  </rcc>
  <rcc rId="807" sId="3" odxf="1" dxf="1">
    <nc r="J72">
      <f>G72+H72</f>
    </nc>
    <odxf>
      <numFmt numFmtId="0" formatCode="General"/>
    </odxf>
    <ndxf>
      <numFmt numFmtId="166" formatCode="#,##0.0"/>
    </ndxf>
  </rcc>
  <rcc rId="808" sId="3" odxf="1" dxf="1">
    <nc r="J73">
      <f>G73+H73</f>
    </nc>
    <odxf>
      <numFmt numFmtId="0" formatCode="General"/>
    </odxf>
    <ndxf>
      <numFmt numFmtId="166" formatCode="#,##0.0"/>
    </ndxf>
  </rcc>
  <rcc rId="809" sId="3" odxf="1" dxf="1">
    <nc r="J74">
      <f>G74+H74</f>
    </nc>
    <odxf>
      <numFmt numFmtId="0" formatCode="General"/>
    </odxf>
    <ndxf>
      <numFmt numFmtId="166" formatCode="#,##0.0"/>
    </ndxf>
  </rcc>
  <rcc rId="810" sId="3" odxf="1" dxf="1">
    <nc r="J75">
      <f>G75+H75</f>
    </nc>
    <odxf>
      <numFmt numFmtId="0" formatCode="General"/>
    </odxf>
    <ndxf>
      <numFmt numFmtId="166" formatCode="#,##0.0"/>
    </ndxf>
  </rcc>
  <rcc rId="811" sId="3" odxf="1" dxf="1">
    <nc r="J76">
      <f>G76+H76</f>
    </nc>
    <odxf>
      <numFmt numFmtId="0" formatCode="General"/>
    </odxf>
    <ndxf>
      <numFmt numFmtId="166" formatCode="#,##0.0"/>
    </ndxf>
  </rcc>
  <rcc rId="812" sId="3" odxf="1" dxf="1">
    <nc r="J77">
      <f>G77+H77</f>
    </nc>
    <odxf>
      <numFmt numFmtId="0" formatCode="General"/>
    </odxf>
    <ndxf>
      <numFmt numFmtId="166" formatCode="#,##0.0"/>
    </ndxf>
  </rcc>
  <rcc rId="813" sId="3" odxf="1" dxf="1">
    <nc r="J78">
      <f>G78+H78</f>
    </nc>
    <odxf>
      <numFmt numFmtId="0" formatCode="General"/>
    </odxf>
    <ndxf>
      <numFmt numFmtId="166" formatCode="#,##0.0"/>
    </ndxf>
  </rcc>
  <rcc rId="814" sId="3" odxf="1" dxf="1">
    <nc r="J79">
      <f>G79+H79</f>
    </nc>
    <odxf>
      <numFmt numFmtId="0" formatCode="General"/>
    </odxf>
    <ndxf>
      <numFmt numFmtId="166" formatCode="#,##0.0"/>
    </ndxf>
  </rcc>
  <rcc rId="815" sId="3" odxf="1" dxf="1">
    <nc r="J80">
      <f>G80+H80</f>
    </nc>
    <odxf>
      <numFmt numFmtId="0" formatCode="General"/>
    </odxf>
    <ndxf>
      <numFmt numFmtId="166" formatCode="#,##0.0"/>
    </ndxf>
  </rcc>
  <rcc rId="816" sId="3" odxf="1" dxf="1">
    <nc r="J81">
      <f>G81+H81</f>
    </nc>
    <odxf>
      <numFmt numFmtId="0" formatCode="General"/>
    </odxf>
    <ndxf>
      <numFmt numFmtId="166" formatCode="#,##0.0"/>
    </ndxf>
  </rcc>
  <rcc rId="817" sId="3" odxf="1" dxf="1">
    <nc r="J82">
      <f>G82+H82</f>
    </nc>
    <odxf>
      <numFmt numFmtId="0" formatCode="General"/>
    </odxf>
    <ndxf>
      <numFmt numFmtId="166" formatCode="#,##0.0"/>
    </ndxf>
  </rcc>
  <rcc rId="818" sId="3" odxf="1" dxf="1">
    <nc r="J83">
      <f>G83+H83</f>
    </nc>
    <odxf>
      <numFmt numFmtId="0" formatCode="General"/>
    </odxf>
    <ndxf>
      <numFmt numFmtId="166" formatCode="#,##0.0"/>
    </ndxf>
  </rcc>
  <rcc rId="819" sId="3" odxf="1" dxf="1">
    <nc r="J84">
      <f>G84+H84</f>
    </nc>
    <odxf>
      <numFmt numFmtId="0" formatCode="General"/>
    </odxf>
    <ndxf>
      <numFmt numFmtId="166" formatCode="#,##0.0"/>
    </ndxf>
  </rcc>
  <rcc rId="820" sId="3" odxf="1" dxf="1">
    <nc r="J85">
      <f>G85+H85</f>
    </nc>
    <odxf>
      <numFmt numFmtId="0" formatCode="General"/>
    </odxf>
    <ndxf>
      <numFmt numFmtId="166" formatCode="#,##0.0"/>
    </ndxf>
  </rcc>
  <rcc rId="821" sId="3" odxf="1" dxf="1">
    <nc r="J86">
      <f>G86+H86</f>
    </nc>
    <odxf>
      <numFmt numFmtId="0" formatCode="General"/>
    </odxf>
    <ndxf>
      <numFmt numFmtId="166" formatCode="#,##0.0"/>
    </ndxf>
  </rcc>
  <rcc rId="822" sId="3" odxf="1" dxf="1">
    <nc r="J87">
      <f>G87+H87</f>
    </nc>
    <odxf>
      <numFmt numFmtId="0" formatCode="General"/>
    </odxf>
    <ndxf>
      <numFmt numFmtId="166" formatCode="#,##0.0"/>
    </ndxf>
  </rcc>
  <rcc rId="823" sId="3" odxf="1" dxf="1">
    <nc r="J88">
      <f>G88+H88</f>
    </nc>
    <odxf>
      <numFmt numFmtId="0" formatCode="General"/>
    </odxf>
    <ndxf>
      <numFmt numFmtId="166" formatCode="#,##0.0"/>
    </ndxf>
  </rcc>
  <rcc rId="824" sId="3" odxf="1" dxf="1">
    <nc r="J89">
      <f>G89+H89</f>
    </nc>
    <odxf>
      <numFmt numFmtId="0" formatCode="General"/>
    </odxf>
    <ndxf>
      <numFmt numFmtId="166" formatCode="#,##0.0"/>
    </ndxf>
  </rcc>
  <rcc rId="825" sId="3" odxf="1" dxf="1">
    <nc r="J90">
      <f>G90+H90</f>
    </nc>
    <odxf>
      <numFmt numFmtId="0" formatCode="General"/>
    </odxf>
    <ndxf>
      <numFmt numFmtId="166" formatCode="#,##0.0"/>
    </ndxf>
  </rcc>
  <rcc rId="826" sId="3" odxf="1" dxf="1">
    <nc r="J91">
      <f>G91+H91</f>
    </nc>
    <odxf>
      <numFmt numFmtId="0" formatCode="General"/>
    </odxf>
    <ndxf>
      <numFmt numFmtId="166" formatCode="#,##0.0"/>
    </ndxf>
  </rcc>
  <rcc rId="827" sId="3" odxf="1" dxf="1">
    <nc r="J92">
      <f>G92+H92</f>
    </nc>
    <odxf>
      <numFmt numFmtId="0" formatCode="General"/>
    </odxf>
    <ndxf>
      <numFmt numFmtId="166" formatCode="#,##0.0"/>
    </ndxf>
  </rcc>
  <rcc rId="828" sId="3" odxf="1" dxf="1">
    <nc r="J93">
      <f>G93+H93</f>
    </nc>
    <odxf>
      <numFmt numFmtId="0" formatCode="General"/>
    </odxf>
    <ndxf>
      <numFmt numFmtId="166" formatCode="#,##0.0"/>
    </ndxf>
  </rcc>
  <rcc rId="829" sId="3" odxf="1" dxf="1">
    <nc r="J94">
      <f>G94+H94</f>
    </nc>
    <odxf>
      <numFmt numFmtId="0" formatCode="General"/>
    </odxf>
    <ndxf>
      <numFmt numFmtId="166" formatCode="#,##0.0"/>
    </ndxf>
  </rcc>
  <rcc rId="830" sId="3" odxf="1" dxf="1">
    <nc r="J95">
      <f>G95+H95</f>
    </nc>
    <odxf>
      <numFmt numFmtId="0" formatCode="General"/>
    </odxf>
    <ndxf>
      <numFmt numFmtId="166" formatCode="#,##0.0"/>
    </ndxf>
  </rcc>
  <rcc rId="831" sId="3" odxf="1" dxf="1">
    <nc r="J96">
      <f>G96+H96</f>
    </nc>
    <odxf>
      <numFmt numFmtId="0" formatCode="General"/>
    </odxf>
    <ndxf>
      <numFmt numFmtId="166" formatCode="#,##0.0"/>
    </ndxf>
  </rcc>
  <rcc rId="832" sId="3" odxf="1" dxf="1">
    <nc r="J97">
      <f>G97+H97</f>
    </nc>
    <odxf>
      <numFmt numFmtId="0" formatCode="General"/>
    </odxf>
    <ndxf>
      <numFmt numFmtId="166" formatCode="#,##0.0"/>
    </ndxf>
  </rcc>
  <rcc rId="833" sId="3" odxf="1" dxf="1">
    <nc r="J98">
      <f>G98+H98</f>
    </nc>
    <odxf>
      <numFmt numFmtId="0" formatCode="General"/>
    </odxf>
    <ndxf>
      <numFmt numFmtId="166" formatCode="#,##0.0"/>
    </ndxf>
  </rcc>
  <rcc rId="834" sId="3" odxf="1" dxf="1">
    <nc r="J99">
      <f>G99+H99</f>
    </nc>
    <odxf>
      <numFmt numFmtId="0" formatCode="General"/>
    </odxf>
    <ndxf>
      <numFmt numFmtId="166" formatCode="#,##0.0"/>
    </ndxf>
  </rcc>
  <rcc rId="835" sId="3" odxf="1" dxf="1">
    <nc r="J100">
      <f>G100+H100</f>
    </nc>
    <odxf>
      <numFmt numFmtId="0" formatCode="General"/>
    </odxf>
    <ndxf>
      <numFmt numFmtId="166" formatCode="#,##0.0"/>
    </ndxf>
  </rcc>
  <rcc rId="836" sId="3" odxf="1" dxf="1">
    <nc r="J101">
      <f>G101+H101</f>
    </nc>
    <odxf>
      <numFmt numFmtId="0" formatCode="General"/>
    </odxf>
    <ndxf>
      <numFmt numFmtId="166" formatCode="#,##0.0"/>
    </ndxf>
  </rcc>
  <rcc rId="837" sId="3" odxf="1" dxf="1">
    <nc r="J102">
      <f>G102+H102</f>
    </nc>
    <odxf>
      <numFmt numFmtId="0" formatCode="General"/>
    </odxf>
    <ndxf>
      <numFmt numFmtId="166" formatCode="#,##0.0"/>
    </ndxf>
  </rcc>
  <rcc rId="838" sId="3" odxf="1" dxf="1">
    <nc r="J103">
      <f>G103+H103</f>
    </nc>
    <odxf>
      <numFmt numFmtId="0" formatCode="General"/>
    </odxf>
    <ndxf>
      <numFmt numFmtId="166" formatCode="#,##0.0"/>
    </ndxf>
  </rcc>
  <rcc rId="839" sId="3" odxf="1" dxf="1">
    <nc r="J104">
      <f>G104+H104</f>
    </nc>
    <odxf>
      <numFmt numFmtId="0" formatCode="General"/>
    </odxf>
    <ndxf>
      <numFmt numFmtId="166" formatCode="#,##0.0"/>
    </ndxf>
  </rcc>
  <rcc rId="840" sId="3" odxf="1" dxf="1">
    <nc r="J105">
      <f>G105+H105</f>
    </nc>
    <odxf>
      <numFmt numFmtId="0" formatCode="General"/>
    </odxf>
    <ndxf>
      <numFmt numFmtId="166" formatCode="#,##0.0"/>
    </ndxf>
  </rcc>
  <rcc rId="841" sId="3" odxf="1" dxf="1">
    <nc r="J106">
      <f>G106+H106</f>
    </nc>
    <odxf>
      <numFmt numFmtId="0" formatCode="General"/>
    </odxf>
    <ndxf>
      <numFmt numFmtId="166" formatCode="#,##0.0"/>
    </ndxf>
  </rcc>
  <rcc rId="842" sId="3" odxf="1" dxf="1">
    <nc r="J107">
      <f>G107+H107</f>
    </nc>
    <odxf>
      <numFmt numFmtId="0" formatCode="General"/>
    </odxf>
    <ndxf>
      <numFmt numFmtId="166" formatCode="#,##0.0"/>
    </ndxf>
  </rcc>
  <rcc rId="843" sId="3" odxf="1" dxf="1">
    <nc r="J108">
      <f>G108+H108</f>
    </nc>
    <odxf>
      <numFmt numFmtId="0" formatCode="General"/>
    </odxf>
    <ndxf>
      <numFmt numFmtId="166" formatCode="#,##0.0"/>
    </ndxf>
  </rcc>
  <rcc rId="844" sId="3" odxf="1" dxf="1">
    <nc r="J109">
      <f>G109+H109</f>
    </nc>
    <odxf>
      <numFmt numFmtId="0" formatCode="General"/>
    </odxf>
    <ndxf>
      <numFmt numFmtId="166" formatCode="#,##0.0"/>
    </ndxf>
  </rcc>
  <rcc rId="845" sId="3" odxf="1" dxf="1">
    <nc r="J110">
      <f>G110+H110</f>
    </nc>
    <odxf>
      <numFmt numFmtId="0" formatCode="General"/>
    </odxf>
    <ndxf>
      <numFmt numFmtId="166" formatCode="#,##0.0"/>
    </ndxf>
  </rcc>
  <rcc rId="846" sId="3" odxf="1" dxf="1">
    <nc r="J111">
      <f>G111+H111</f>
    </nc>
    <odxf>
      <numFmt numFmtId="0" formatCode="General"/>
    </odxf>
    <ndxf>
      <numFmt numFmtId="166" formatCode="#,##0.0"/>
    </ndxf>
  </rcc>
  <rcc rId="847" sId="3" odxf="1" dxf="1">
    <nc r="J112">
      <f>G112+H112</f>
    </nc>
    <odxf>
      <numFmt numFmtId="0" formatCode="General"/>
    </odxf>
    <ndxf>
      <numFmt numFmtId="166" formatCode="#,##0.0"/>
    </ndxf>
  </rcc>
  <rcc rId="848" sId="3" odxf="1" dxf="1">
    <nc r="J113">
      <f>G113+H113</f>
    </nc>
    <odxf>
      <numFmt numFmtId="0" formatCode="General"/>
    </odxf>
    <ndxf>
      <numFmt numFmtId="166" formatCode="#,##0.0"/>
    </ndxf>
  </rcc>
  <rcc rId="849" sId="3" odxf="1" dxf="1">
    <nc r="J114">
      <f>G114+H114</f>
    </nc>
    <odxf>
      <numFmt numFmtId="0" formatCode="General"/>
    </odxf>
    <ndxf>
      <numFmt numFmtId="166" formatCode="#,##0.0"/>
    </ndxf>
  </rcc>
  <rcc rId="850" sId="3" odxf="1" dxf="1">
    <nc r="J115">
      <f>G115+H115</f>
    </nc>
    <odxf>
      <numFmt numFmtId="0" formatCode="General"/>
    </odxf>
    <ndxf>
      <numFmt numFmtId="166" formatCode="#,##0.0"/>
    </ndxf>
  </rcc>
  <rcc rId="851" sId="3" odxf="1" dxf="1">
    <nc r="J116">
      <f>G116+H116</f>
    </nc>
    <odxf>
      <numFmt numFmtId="0" formatCode="General"/>
    </odxf>
    <ndxf>
      <numFmt numFmtId="166" formatCode="#,##0.0"/>
    </ndxf>
  </rcc>
  <rcc rId="852" sId="3" odxf="1" dxf="1">
    <nc r="J117">
      <f>G117+H117</f>
    </nc>
    <odxf>
      <numFmt numFmtId="0" formatCode="General"/>
    </odxf>
    <ndxf>
      <numFmt numFmtId="166" formatCode="#,##0.0"/>
    </ndxf>
  </rcc>
  <rcc rId="853" sId="3" odxf="1" dxf="1">
    <nc r="J118">
      <f>G118+H118</f>
    </nc>
    <odxf>
      <numFmt numFmtId="0" formatCode="General"/>
    </odxf>
    <ndxf>
      <numFmt numFmtId="166" formatCode="#,##0.0"/>
    </ndxf>
  </rcc>
  <rcc rId="854" sId="3" odxf="1" dxf="1">
    <nc r="J119">
      <f>G119+H119</f>
    </nc>
    <odxf>
      <numFmt numFmtId="0" formatCode="General"/>
    </odxf>
    <ndxf>
      <numFmt numFmtId="166" formatCode="#,##0.0"/>
    </ndxf>
  </rcc>
  <rcc rId="855" sId="3" odxf="1" dxf="1">
    <nc r="J120">
      <f>G120+H120</f>
    </nc>
    <odxf>
      <numFmt numFmtId="0" formatCode="General"/>
    </odxf>
    <ndxf>
      <numFmt numFmtId="166" formatCode="#,##0.0"/>
    </ndxf>
  </rcc>
  <rcc rId="856" sId="3" odxf="1" dxf="1">
    <nc r="J121">
      <f>G121+H121</f>
    </nc>
    <odxf>
      <numFmt numFmtId="0" formatCode="General"/>
    </odxf>
    <ndxf>
      <numFmt numFmtId="166" formatCode="#,##0.0"/>
    </ndxf>
  </rcc>
  <rcc rId="857" sId="3" odxf="1" dxf="1">
    <nc r="J122">
      <f>G122+H122</f>
    </nc>
    <odxf>
      <numFmt numFmtId="0" formatCode="General"/>
    </odxf>
    <ndxf>
      <numFmt numFmtId="166" formatCode="#,##0.0"/>
    </ndxf>
  </rcc>
  <rcc rId="858" sId="3" odxf="1" dxf="1">
    <nc r="J123">
      <f>G123+H123</f>
    </nc>
    <odxf>
      <numFmt numFmtId="0" formatCode="General"/>
    </odxf>
    <ndxf>
      <numFmt numFmtId="166" formatCode="#,##0.0"/>
    </ndxf>
  </rcc>
  <rcc rId="859" sId="3" odxf="1" dxf="1">
    <nc r="J124">
      <f>G124+H124</f>
    </nc>
    <odxf>
      <numFmt numFmtId="0" formatCode="General"/>
    </odxf>
    <ndxf>
      <numFmt numFmtId="166" formatCode="#,##0.0"/>
    </ndxf>
  </rcc>
  <rcc rId="860" sId="3" odxf="1" dxf="1">
    <nc r="J125">
      <f>G125+H125</f>
    </nc>
    <odxf>
      <numFmt numFmtId="0" formatCode="General"/>
    </odxf>
    <ndxf>
      <numFmt numFmtId="166" formatCode="#,##0.0"/>
    </ndxf>
  </rcc>
  <rcc rId="861" sId="3" odxf="1" dxf="1">
    <nc r="J126">
      <f>G126+H126</f>
    </nc>
    <odxf>
      <numFmt numFmtId="0" formatCode="General"/>
    </odxf>
    <ndxf>
      <numFmt numFmtId="166" formatCode="#,##0.0"/>
    </ndxf>
  </rcc>
  <rcc rId="862" sId="3" odxf="1" dxf="1">
    <nc r="J127">
      <f>G127+H127</f>
    </nc>
    <odxf>
      <numFmt numFmtId="0" formatCode="General"/>
    </odxf>
    <ndxf>
      <numFmt numFmtId="166" formatCode="#,##0.0"/>
    </ndxf>
  </rcc>
  <rcc rId="863" sId="3" odxf="1" dxf="1">
    <nc r="J128">
      <f>G128+H128</f>
    </nc>
    <odxf>
      <numFmt numFmtId="0" formatCode="General"/>
    </odxf>
    <ndxf>
      <numFmt numFmtId="166" formatCode="#,##0.0"/>
    </ndxf>
  </rcc>
  <rcc rId="864" sId="3" odxf="1" dxf="1">
    <nc r="J129">
      <f>G129+H129</f>
    </nc>
    <odxf>
      <numFmt numFmtId="0" formatCode="General"/>
    </odxf>
    <ndxf>
      <numFmt numFmtId="166" formatCode="#,##0.0"/>
    </ndxf>
  </rcc>
  <rcc rId="865" sId="3" odxf="1" dxf="1">
    <nc r="J130">
      <f>G130+H130</f>
    </nc>
    <odxf>
      <numFmt numFmtId="0" formatCode="General"/>
    </odxf>
    <ndxf>
      <numFmt numFmtId="166" formatCode="#,##0.0"/>
    </ndxf>
  </rcc>
  <rcc rId="866" sId="3" odxf="1" dxf="1">
    <nc r="J131">
      <f>G131+H131</f>
    </nc>
    <odxf>
      <numFmt numFmtId="0" formatCode="General"/>
    </odxf>
    <ndxf>
      <numFmt numFmtId="166" formatCode="#,##0.0"/>
    </ndxf>
  </rcc>
  <rcc rId="867" sId="3" odxf="1" dxf="1">
    <nc r="J132">
      <f>G132+H132</f>
    </nc>
    <odxf>
      <numFmt numFmtId="0" formatCode="General"/>
    </odxf>
    <ndxf>
      <numFmt numFmtId="166" formatCode="#,##0.0"/>
    </ndxf>
  </rcc>
  <rcc rId="868" sId="3" odxf="1" dxf="1">
    <nc r="J133">
      <f>G133+H133</f>
    </nc>
    <odxf>
      <numFmt numFmtId="0" formatCode="General"/>
    </odxf>
    <ndxf>
      <numFmt numFmtId="166" formatCode="#,##0.0"/>
    </ndxf>
  </rcc>
  <rcc rId="869" sId="3" odxf="1" dxf="1">
    <nc r="J134">
      <f>G134+H134</f>
    </nc>
    <odxf>
      <numFmt numFmtId="0" formatCode="General"/>
    </odxf>
    <ndxf>
      <numFmt numFmtId="166" formatCode="#,##0.0"/>
    </ndxf>
  </rcc>
  <rcc rId="870" sId="3" odxf="1" dxf="1">
    <nc r="J135">
      <f>G135+H135</f>
    </nc>
    <odxf>
      <numFmt numFmtId="0" formatCode="General"/>
    </odxf>
    <ndxf>
      <numFmt numFmtId="166" formatCode="#,##0.0"/>
    </ndxf>
  </rcc>
  <rcc rId="871" sId="3" odxf="1" dxf="1">
    <nc r="J136">
      <f>G136+H136</f>
    </nc>
    <odxf>
      <numFmt numFmtId="0" formatCode="General"/>
    </odxf>
    <ndxf>
      <numFmt numFmtId="166" formatCode="#,##0.0"/>
    </ndxf>
  </rcc>
  <rcc rId="872" sId="3" odxf="1" dxf="1">
    <nc r="J137">
      <f>G137+H137</f>
    </nc>
    <odxf>
      <numFmt numFmtId="0" formatCode="General"/>
    </odxf>
    <ndxf>
      <numFmt numFmtId="166" formatCode="#,##0.0"/>
    </ndxf>
  </rcc>
  <rcc rId="873" sId="3" odxf="1" dxf="1">
    <nc r="J138">
      <f>G138+H138</f>
    </nc>
    <odxf>
      <numFmt numFmtId="0" formatCode="General"/>
    </odxf>
    <ndxf>
      <numFmt numFmtId="166" formatCode="#,##0.0"/>
    </ndxf>
  </rcc>
  <rcc rId="874" sId="3" odxf="1" dxf="1">
    <nc r="J139">
      <f>G139+H139</f>
    </nc>
    <odxf>
      <numFmt numFmtId="0" formatCode="General"/>
    </odxf>
    <ndxf>
      <numFmt numFmtId="166" formatCode="#,##0.0"/>
    </ndxf>
  </rcc>
  <rcc rId="875" sId="3" odxf="1" dxf="1">
    <nc r="J140">
      <f>G140+H140</f>
    </nc>
    <odxf>
      <numFmt numFmtId="0" formatCode="General"/>
    </odxf>
    <ndxf>
      <numFmt numFmtId="166" formatCode="#,##0.0"/>
    </ndxf>
  </rcc>
  <rcc rId="876" sId="3" odxf="1" dxf="1">
    <nc r="J141">
      <f>G141+H141</f>
    </nc>
    <odxf>
      <numFmt numFmtId="0" formatCode="General"/>
    </odxf>
    <ndxf>
      <numFmt numFmtId="166" formatCode="#,##0.0"/>
    </ndxf>
  </rcc>
  <rcc rId="877" sId="3" odxf="1" dxf="1">
    <nc r="J142">
      <f>G142+H142</f>
    </nc>
    <odxf>
      <numFmt numFmtId="0" formatCode="General"/>
    </odxf>
    <ndxf>
      <numFmt numFmtId="166" formatCode="#,##0.0"/>
    </ndxf>
  </rcc>
  <rcc rId="878" sId="3" odxf="1" dxf="1">
    <nc r="J143">
      <f>G143+H143</f>
    </nc>
    <odxf>
      <numFmt numFmtId="0" formatCode="General"/>
    </odxf>
    <ndxf>
      <numFmt numFmtId="166" formatCode="#,##0.0"/>
    </ndxf>
  </rcc>
  <rcc rId="879" sId="3" odxf="1" dxf="1">
    <nc r="J144">
      <f>G144+H144</f>
    </nc>
    <odxf>
      <numFmt numFmtId="0" formatCode="General"/>
    </odxf>
    <ndxf>
      <numFmt numFmtId="166" formatCode="#,##0.0"/>
    </ndxf>
  </rcc>
  <rcc rId="880" sId="3" odxf="1" dxf="1">
    <nc r="J145">
      <f>G145+H145</f>
    </nc>
    <odxf>
      <numFmt numFmtId="0" formatCode="General"/>
    </odxf>
    <ndxf>
      <numFmt numFmtId="166" formatCode="#,##0.0"/>
    </ndxf>
  </rcc>
  <rcc rId="881" sId="3" odxf="1" dxf="1">
    <nc r="J146">
      <f>G146+H146</f>
    </nc>
    <odxf>
      <numFmt numFmtId="0" formatCode="General"/>
    </odxf>
    <ndxf>
      <numFmt numFmtId="166" formatCode="#,##0.0"/>
    </ndxf>
  </rcc>
  <rcc rId="882" sId="3" odxf="1" dxf="1">
    <nc r="J147">
      <f>G147+H147</f>
    </nc>
    <odxf>
      <numFmt numFmtId="0" formatCode="General"/>
    </odxf>
    <ndxf>
      <numFmt numFmtId="166" formatCode="#,##0.0"/>
    </ndxf>
  </rcc>
  <rcc rId="883" sId="3" odxf="1" dxf="1">
    <nc r="J148">
      <f>G148+H148</f>
    </nc>
    <odxf>
      <numFmt numFmtId="0" formatCode="General"/>
    </odxf>
    <ndxf>
      <numFmt numFmtId="166" formatCode="#,##0.0"/>
    </ndxf>
  </rcc>
  <rcc rId="884" sId="3" odxf="1" dxf="1">
    <nc r="J149">
      <f>G149+H149</f>
    </nc>
    <odxf>
      <numFmt numFmtId="0" formatCode="General"/>
    </odxf>
    <ndxf>
      <numFmt numFmtId="166" formatCode="#,##0.0"/>
    </ndxf>
  </rcc>
  <rcc rId="885" sId="3" odxf="1" dxf="1">
    <nc r="J150">
      <f>G150+H150</f>
    </nc>
    <odxf>
      <numFmt numFmtId="0" formatCode="General"/>
    </odxf>
    <ndxf>
      <numFmt numFmtId="166" formatCode="#,##0.0"/>
    </ndxf>
  </rcc>
  <rcc rId="886" sId="3" odxf="1" dxf="1">
    <nc r="J151">
      <f>G151+H151</f>
    </nc>
    <odxf>
      <numFmt numFmtId="0" formatCode="General"/>
    </odxf>
    <ndxf>
      <numFmt numFmtId="166" formatCode="#,##0.0"/>
    </ndxf>
  </rcc>
  <rcc rId="887" sId="3" odxf="1" dxf="1">
    <nc r="J152">
      <f>G152+H152</f>
    </nc>
    <odxf>
      <numFmt numFmtId="0" formatCode="General"/>
    </odxf>
    <ndxf>
      <numFmt numFmtId="166" formatCode="#,##0.0"/>
    </ndxf>
  </rcc>
  <rcc rId="888" sId="3" odxf="1" dxf="1">
    <nc r="J153">
      <f>G153+H153</f>
    </nc>
    <odxf>
      <numFmt numFmtId="0" formatCode="General"/>
    </odxf>
    <ndxf>
      <numFmt numFmtId="166" formatCode="#,##0.0"/>
    </ndxf>
  </rcc>
  <rcc rId="889" sId="3" odxf="1" dxf="1">
    <nc r="J154">
      <f>G154+H154</f>
    </nc>
    <odxf>
      <numFmt numFmtId="0" formatCode="General"/>
    </odxf>
    <ndxf>
      <numFmt numFmtId="166" formatCode="#,##0.0"/>
    </ndxf>
  </rcc>
  <rcc rId="890" sId="3" odxf="1" dxf="1">
    <nc r="J155">
      <f>G155+H155</f>
    </nc>
    <odxf>
      <numFmt numFmtId="0" formatCode="General"/>
    </odxf>
    <ndxf>
      <numFmt numFmtId="166" formatCode="#,##0.0"/>
    </ndxf>
  </rcc>
  <rcc rId="891" sId="3" odxf="1" dxf="1">
    <nc r="J156">
      <f>G156+H156</f>
    </nc>
    <odxf>
      <numFmt numFmtId="0" formatCode="General"/>
    </odxf>
    <ndxf>
      <numFmt numFmtId="166" formatCode="#,##0.0"/>
    </ndxf>
  </rcc>
  <rcc rId="892" sId="3" odxf="1" dxf="1">
    <nc r="J157">
      <f>G157+H157</f>
    </nc>
    <odxf>
      <numFmt numFmtId="0" formatCode="General"/>
    </odxf>
    <ndxf>
      <numFmt numFmtId="166" formatCode="#,##0.0"/>
    </ndxf>
  </rcc>
  <rcc rId="893" sId="3" odxf="1" dxf="1">
    <nc r="J158">
      <f>G158+H158</f>
    </nc>
    <odxf>
      <numFmt numFmtId="0" formatCode="General"/>
    </odxf>
    <ndxf>
      <numFmt numFmtId="166" formatCode="#,##0.0"/>
    </ndxf>
  </rcc>
  <rcc rId="894" sId="3" odxf="1" dxf="1">
    <nc r="J159">
      <f>G159+H159</f>
    </nc>
    <odxf>
      <numFmt numFmtId="0" formatCode="General"/>
    </odxf>
    <ndxf>
      <numFmt numFmtId="166" formatCode="#,##0.0"/>
    </ndxf>
  </rcc>
  <rcc rId="895" sId="3" odxf="1" dxf="1">
    <nc r="J160">
      <f>G160+H160</f>
    </nc>
    <odxf>
      <numFmt numFmtId="0" formatCode="General"/>
    </odxf>
    <ndxf>
      <numFmt numFmtId="166" formatCode="#,##0.0"/>
    </ndxf>
  </rcc>
  <rcc rId="896" sId="3" odxf="1" dxf="1">
    <nc r="J161">
      <f>G161+H161</f>
    </nc>
    <odxf>
      <numFmt numFmtId="0" formatCode="General"/>
    </odxf>
    <ndxf>
      <numFmt numFmtId="166" formatCode="#,##0.0"/>
    </ndxf>
  </rcc>
  <rcc rId="897" sId="3" odxf="1" dxf="1">
    <nc r="J162">
      <f>G162+H162</f>
    </nc>
    <odxf>
      <numFmt numFmtId="0" formatCode="General"/>
    </odxf>
    <ndxf>
      <numFmt numFmtId="166" formatCode="#,##0.0"/>
    </ndxf>
  </rcc>
  <rcc rId="898" sId="3" odxf="1" dxf="1">
    <nc r="J163">
      <f>G163+H163</f>
    </nc>
    <odxf>
      <numFmt numFmtId="0" formatCode="General"/>
    </odxf>
    <ndxf>
      <numFmt numFmtId="166" formatCode="#,##0.0"/>
    </ndxf>
  </rcc>
  <rcc rId="899" sId="3" odxf="1" dxf="1">
    <nc r="J164">
      <f>G164+H164</f>
    </nc>
    <odxf>
      <numFmt numFmtId="0" formatCode="General"/>
    </odxf>
    <ndxf>
      <numFmt numFmtId="166" formatCode="#,##0.0"/>
    </ndxf>
  </rcc>
  <rcc rId="900" sId="3" odxf="1" dxf="1">
    <nc r="J165">
      <f>G165+H165</f>
    </nc>
    <odxf>
      <numFmt numFmtId="0" formatCode="General"/>
    </odxf>
    <ndxf>
      <numFmt numFmtId="166" formatCode="#,##0.0"/>
    </ndxf>
  </rcc>
  <rcc rId="901" sId="3" odxf="1" dxf="1">
    <nc r="J166">
      <f>G166+H166</f>
    </nc>
    <odxf>
      <numFmt numFmtId="0" formatCode="General"/>
    </odxf>
    <ndxf>
      <numFmt numFmtId="166" formatCode="#,##0.0"/>
    </ndxf>
  </rcc>
  <rcc rId="902" sId="3" odxf="1" dxf="1">
    <nc r="J167">
      <f>G167+H167</f>
    </nc>
    <odxf>
      <numFmt numFmtId="0" formatCode="General"/>
    </odxf>
    <ndxf>
      <numFmt numFmtId="166" formatCode="#,##0.0"/>
    </ndxf>
  </rcc>
  <rcc rId="903" sId="3" odxf="1" dxf="1">
    <nc r="J168">
      <f>G168+H168</f>
    </nc>
    <odxf>
      <numFmt numFmtId="0" formatCode="General"/>
    </odxf>
    <ndxf>
      <numFmt numFmtId="166" formatCode="#,##0.0"/>
    </ndxf>
  </rcc>
  <rcc rId="904" sId="3" odxf="1" dxf="1">
    <nc r="J169">
      <f>G169+H169</f>
    </nc>
    <odxf>
      <numFmt numFmtId="0" formatCode="General"/>
    </odxf>
    <ndxf>
      <numFmt numFmtId="166" formatCode="#,##0.0"/>
    </ndxf>
  </rcc>
  <rcc rId="905" sId="3" odxf="1" dxf="1">
    <nc r="J170">
      <f>G170+H170</f>
    </nc>
    <odxf>
      <numFmt numFmtId="0" formatCode="General"/>
    </odxf>
    <ndxf>
      <numFmt numFmtId="166" formatCode="#,##0.0"/>
    </ndxf>
  </rcc>
  <rcc rId="906" sId="3" odxf="1" dxf="1">
    <nc r="J171">
      <f>G171+H171</f>
    </nc>
    <odxf>
      <numFmt numFmtId="0" formatCode="General"/>
    </odxf>
    <ndxf>
      <numFmt numFmtId="166" formatCode="#,##0.0"/>
    </ndxf>
  </rcc>
  <rcc rId="907" sId="3" odxf="1" dxf="1">
    <nc r="J172">
      <f>G172+H172</f>
    </nc>
    <odxf>
      <numFmt numFmtId="0" formatCode="General"/>
    </odxf>
    <ndxf>
      <numFmt numFmtId="166" formatCode="#,##0.0"/>
    </ndxf>
  </rcc>
  <rcc rId="908" sId="3" odxf="1" dxf="1">
    <nc r="J173">
      <f>G173+H173</f>
    </nc>
    <odxf>
      <numFmt numFmtId="0" formatCode="General"/>
    </odxf>
    <ndxf>
      <numFmt numFmtId="166" formatCode="#,##0.0"/>
    </ndxf>
  </rcc>
  <rcc rId="909" sId="3" odxf="1" dxf="1">
    <nc r="J174">
      <f>G174+H174</f>
    </nc>
    <odxf>
      <numFmt numFmtId="0" formatCode="General"/>
    </odxf>
    <ndxf>
      <numFmt numFmtId="166" formatCode="#,##0.0"/>
    </ndxf>
  </rcc>
  <rcc rId="910" sId="3" odxf="1" dxf="1">
    <nc r="J175">
      <f>G175+H175</f>
    </nc>
    <odxf>
      <numFmt numFmtId="0" formatCode="General"/>
    </odxf>
    <ndxf>
      <numFmt numFmtId="166" formatCode="#,##0.0"/>
    </ndxf>
  </rcc>
  <rcc rId="911" sId="3" odxf="1" dxf="1">
    <nc r="J176">
      <f>G176+H176</f>
    </nc>
    <odxf>
      <numFmt numFmtId="0" formatCode="General"/>
    </odxf>
    <ndxf>
      <numFmt numFmtId="166" formatCode="#,##0.0"/>
    </ndxf>
  </rcc>
  <rcc rId="912" sId="3" odxf="1" dxf="1">
    <nc r="J177">
      <f>G177+H177</f>
    </nc>
    <odxf>
      <numFmt numFmtId="0" formatCode="General"/>
    </odxf>
    <ndxf>
      <numFmt numFmtId="166" formatCode="#,##0.0"/>
    </ndxf>
  </rcc>
  <rcc rId="913" sId="3" odxf="1" dxf="1">
    <nc r="J178">
      <f>G178+H178</f>
    </nc>
    <odxf>
      <numFmt numFmtId="0" formatCode="General"/>
    </odxf>
    <ndxf>
      <numFmt numFmtId="166" formatCode="#,##0.0"/>
    </ndxf>
  </rcc>
  <rcc rId="914" sId="3" odxf="1" dxf="1">
    <nc r="J179">
      <f>G179+H179</f>
    </nc>
    <odxf>
      <numFmt numFmtId="0" formatCode="General"/>
    </odxf>
    <ndxf>
      <numFmt numFmtId="166" formatCode="#,##0.0"/>
    </ndxf>
  </rcc>
  <rcc rId="915" sId="3" odxf="1" dxf="1">
    <nc r="J180">
      <f>G180+H180</f>
    </nc>
    <odxf>
      <numFmt numFmtId="0" formatCode="General"/>
    </odxf>
    <ndxf>
      <numFmt numFmtId="166" formatCode="#,##0.0"/>
    </ndxf>
  </rcc>
  <rcc rId="916" sId="3" odxf="1" dxf="1">
    <nc r="J181">
      <f>G181+H181</f>
    </nc>
    <odxf>
      <numFmt numFmtId="0" formatCode="General"/>
    </odxf>
    <ndxf>
      <numFmt numFmtId="166" formatCode="#,##0.0"/>
    </ndxf>
  </rcc>
  <rcc rId="917" sId="3" odxf="1" dxf="1">
    <nc r="J182">
      <f>G182+H182</f>
    </nc>
    <odxf>
      <numFmt numFmtId="0" formatCode="General"/>
    </odxf>
    <ndxf>
      <numFmt numFmtId="166" formatCode="#,##0.0"/>
    </ndxf>
  </rcc>
  <rcc rId="918" sId="3" odxf="1" dxf="1">
    <nc r="J183">
      <f>G183+H183</f>
    </nc>
    <odxf>
      <numFmt numFmtId="0" formatCode="General"/>
    </odxf>
    <ndxf>
      <numFmt numFmtId="166" formatCode="#,##0.0"/>
    </ndxf>
  </rcc>
  <rcc rId="919" sId="3" odxf="1" dxf="1">
    <nc r="J184">
      <f>G184+H184</f>
    </nc>
    <odxf>
      <numFmt numFmtId="0" formatCode="General"/>
    </odxf>
    <ndxf>
      <numFmt numFmtId="166" formatCode="#,##0.0"/>
    </ndxf>
  </rcc>
  <rcc rId="920" sId="3" odxf="1" dxf="1">
    <nc r="J185">
      <f>G185+H185</f>
    </nc>
    <odxf>
      <numFmt numFmtId="0" formatCode="General"/>
    </odxf>
    <ndxf>
      <numFmt numFmtId="166" formatCode="#,##0.0"/>
    </ndxf>
  </rcc>
  <rcc rId="921" sId="3" odxf="1" dxf="1">
    <nc r="J186">
      <f>G186+H186</f>
    </nc>
    <odxf>
      <numFmt numFmtId="0" formatCode="General"/>
    </odxf>
    <ndxf>
      <numFmt numFmtId="166" formatCode="#,##0.0"/>
    </ndxf>
  </rcc>
  <rcc rId="922" sId="3" odxf="1" dxf="1">
    <nc r="J187">
      <f>G187+H187</f>
    </nc>
    <odxf>
      <numFmt numFmtId="0" formatCode="General"/>
    </odxf>
    <ndxf>
      <numFmt numFmtId="166" formatCode="#,##0.0"/>
    </ndxf>
  </rcc>
  <rcc rId="923" sId="3" odxf="1" dxf="1">
    <nc r="J188">
      <f>G188+H188</f>
    </nc>
    <odxf>
      <numFmt numFmtId="0" formatCode="General"/>
    </odxf>
    <ndxf>
      <numFmt numFmtId="166" formatCode="#,##0.0"/>
    </ndxf>
  </rcc>
  <rcc rId="924" sId="3" odxf="1" dxf="1">
    <nc r="J189">
      <f>G189+H189</f>
    </nc>
    <odxf>
      <numFmt numFmtId="0" formatCode="General"/>
    </odxf>
    <ndxf>
      <numFmt numFmtId="166" formatCode="#,##0.0"/>
    </ndxf>
  </rcc>
  <rcc rId="925" sId="3" odxf="1" dxf="1">
    <nc r="J190">
      <f>G190+H190</f>
    </nc>
    <odxf>
      <numFmt numFmtId="0" formatCode="General"/>
    </odxf>
    <ndxf>
      <numFmt numFmtId="166" formatCode="#,##0.0"/>
    </ndxf>
  </rcc>
  <rcc rId="926" sId="3" odxf="1" dxf="1">
    <nc r="J191">
      <f>G191+H191</f>
    </nc>
    <odxf>
      <numFmt numFmtId="0" formatCode="General"/>
    </odxf>
    <ndxf>
      <numFmt numFmtId="166" formatCode="#,##0.0"/>
    </ndxf>
  </rcc>
  <rcc rId="927" sId="3">
    <nc r="J192">
      <f>G192+H192</f>
    </nc>
  </rcc>
  <rcc rId="928" sId="3" odxf="1" dxf="1">
    <nc r="J193">
      <f>G193+H193</f>
    </nc>
    <odxf>
      <numFmt numFmtId="0" formatCode="General"/>
    </odxf>
    <ndxf>
      <numFmt numFmtId="166" formatCode="#,##0.0"/>
    </ndxf>
  </rcc>
  <rcc rId="929" sId="3" odxf="1" dxf="1">
    <nc r="J194">
      <f>G194+H194</f>
    </nc>
    <odxf>
      <numFmt numFmtId="0" formatCode="General"/>
    </odxf>
    <ndxf>
      <numFmt numFmtId="166" formatCode="#,##0.0"/>
    </ndxf>
  </rcc>
  <rcc rId="930" sId="3" odxf="1" dxf="1">
    <nc r="J195">
      <f>G195+H195</f>
    </nc>
    <odxf>
      <numFmt numFmtId="0" formatCode="General"/>
    </odxf>
    <ndxf>
      <numFmt numFmtId="166" formatCode="#,##0.0"/>
    </ndxf>
  </rcc>
  <rcc rId="931" sId="3" odxf="1" dxf="1">
    <nc r="J196">
      <f>G196+H196</f>
    </nc>
    <odxf>
      <numFmt numFmtId="0" formatCode="General"/>
    </odxf>
    <ndxf>
      <numFmt numFmtId="166" formatCode="#,##0.0"/>
    </ndxf>
  </rcc>
  <rcc rId="932" sId="3" odxf="1" dxf="1">
    <nc r="J197">
      <f>G197+H197</f>
    </nc>
    <odxf>
      <numFmt numFmtId="0" formatCode="General"/>
    </odxf>
    <ndxf>
      <numFmt numFmtId="166" formatCode="#,##0.0"/>
    </ndxf>
  </rcc>
  <rcc rId="933" sId="3" odxf="1" dxf="1">
    <nc r="J198">
      <f>G198+H198</f>
    </nc>
    <odxf>
      <numFmt numFmtId="0" formatCode="General"/>
    </odxf>
    <ndxf>
      <numFmt numFmtId="166" formatCode="#,##0.0"/>
    </ndxf>
  </rcc>
  <rcc rId="934" sId="3" odxf="1" dxf="1">
    <nc r="J199">
      <f>G199+H199</f>
    </nc>
    <odxf>
      <numFmt numFmtId="0" formatCode="General"/>
    </odxf>
    <ndxf>
      <numFmt numFmtId="166" formatCode="#,##0.0"/>
    </ndxf>
  </rcc>
  <rcc rId="935" sId="3" odxf="1" dxf="1">
    <nc r="J200">
      <f>G200+H200</f>
    </nc>
    <odxf>
      <numFmt numFmtId="0" formatCode="General"/>
    </odxf>
    <ndxf>
      <numFmt numFmtId="166" formatCode="#,##0.0"/>
    </ndxf>
  </rcc>
  <rcc rId="936" sId="3" odxf="1" dxf="1">
    <nc r="J201">
      <f>G201+H201</f>
    </nc>
    <odxf>
      <numFmt numFmtId="0" formatCode="General"/>
    </odxf>
    <ndxf>
      <numFmt numFmtId="166" formatCode="#,##0.0"/>
    </ndxf>
  </rcc>
  <rcc rId="937" sId="3" odxf="1" dxf="1">
    <nc r="J202">
      <f>G202+H202</f>
    </nc>
    <odxf>
      <numFmt numFmtId="0" formatCode="General"/>
    </odxf>
    <ndxf>
      <numFmt numFmtId="166" formatCode="#,##0.0"/>
    </ndxf>
  </rcc>
  <rcc rId="938" sId="3" odxf="1" dxf="1">
    <nc r="J203">
      <f>G203+H203</f>
    </nc>
    <odxf>
      <numFmt numFmtId="0" formatCode="General"/>
    </odxf>
    <ndxf>
      <numFmt numFmtId="166" formatCode="#,##0.0"/>
    </ndxf>
  </rcc>
  <rcc rId="939" sId="3" odxf="1" dxf="1">
    <nc r="J204">
      <f>G204+H204</f>
    </nc>
    <odxf>
      <numFmt numFmtId="0" formatCode="General"/>
    </odxf>
    <ndxf>
      <numFmt numFmtId="166" formatCode="#,##0.0"/>
    </ndxf>
  </rcc>
  <rcc rId="940" sId="3" odxf="1" dxf="1">
    <nc r="J205">
      <f>G205+H205</f>
    </nc>
    <odxf>
      <numFmt numFmtId="0" formatCode="General"/>
    </odxf>
    <ndxf>
      <numFmt numFmtId="166" formatCode="#,##0.0"/>
    </ndxf>
  </rcc>
  <rcc rId="941" sId="3" odxf="1" dxf="1">
    <nc r="J206">
      <f>G206+H206</f>
    </nc>
    <odxf>
      <numFmt numFmtId="0" formatCode="General"/>
    </odxf>
    <ndxf>
      <numFmt numFmtId="166" formatCode="#,##0.0"/>
    </ndxf>
  </rcc>
  <rcc rId="942" sId="3" odxf="1" dxf="1">
    <nc r="J207">
      <f>G207+H207</f>
    </nc>
    <odxf>
      <numFmt numFmtId="0" formatCode="General"/>
    </odxf>
    <ndxf>
      <numFmt numFmtId="166" formatCode="#,##0.0"/>
    </ndxf>
  </rcc>
  <rcc rId="943" sId="3" odxf="1" dxf="1">
    <nc r="J208">
      <f>G208+H208</f>
    </nc>
    <odxf>
      <numFmt numFmtId="0" formatCode="General"/>
    </odxf>
    <ndxf>
      <numFmt numFmtId="166" formatCode="#,##0.0"/>
    </ndxf>
  </rcc>
  <rcc rId="944" sId="3" odxf="1" dxf="1">
    <nc r="J209">
      <f>G209+H209</f>
    </nc>
    <odxf>
      <numFmt numFmtId="0" formatCode="General"/>
    </odxf>
    <ndxf>
      <numFmt numFmtId="166" formatCode="#,##0.0"/>
    </ndxf>
  </rcc>
  <rcc rId="945" sId="3" odxf="1" dxf="1">
    <nc r="J210">
      <f>G210+H210</f>
    </nc>
    <odxf>
      <numFmt numFmtId="0" formatCode="General"/>
    </odxf>
    <ndxf>
      <numFmt numFmtId="166" formatCode="#,##0.0"/>
    </ndxf>
  </rcc>
  <rcc rId="946" sId="3" odxf="1" dxf="1">
    <nc r="J211">
      <f>G211+H211</f>
    </nc>
    <odxf>
      <numFmt numFmtId="0" formatCode="General"/>
    </odxf>
    <ndxf>
      <numFmt numFmtId="166" formatCode="#,##0.0"/>
    </ndxf>
  </rcc>
  <rcc rId="947" sId="3" odxf="1" dxf="1">
    <nc r="J212">
      <f>G212+H212</f>
    </nc>
    <odxf>
      <numFmt numFmtId="0" formatCode="General"/>
    </odxf>
    <ndxf>
      <numFmt numFmtId="166" formatCode="#,##0.0"/>
    </ndxf>
  </rcc>
  <rcc rId="948" sId="3" odxf="1" dxf="1">
    <nc r="J213">
      <f>G213+H213</f>
    </nc>
    <odxf>
      <numFmt numFmtId="0" formatCode="General"/>
    </odxf>
    <ndxf>
      <numFmt numFmtId="166" formatCode="#,##0.0"/>
    </ndxf>
  </rcc>
  <rcc rId="949" sId="3" odxf="1" dxf="1">
    <nc r="J214">
      <f>G214+H214</f>
    </nc>
    <odxf>
      <numFmt numFmtId="0" formatCode="General"/>
    </odxf>
    <ndxf>
      <numFmt numFmtId="166" formatCode="#,##0.0"/>
    </ndxf>
  </rcc>
  <rcc rId="950" sId="3" odxf="1" dxf="1">
    <nc r="J215">
      <f>G215+H215</f>
    </nc>
    <odxf>
      <numFmt numFmtId="0" formatCode="General"/>
    </odxf>
    <ndxf>
      <numFmt numFmtId="166" formatCode="#,##0.0"/>
    </ndxf>
  </rcc>
  <rcc rId="951" sId="3" odxf="1" dxf="1">
    <nc r="J216">
      <f>G216+H216</f>
    </nc>
    <odxf>
      <numFmt numFmtId="0" formatCode="General"/>
    </odxf>
    <ndxf>
      <numFmt numFmtId="166" formatCode="#,##0.0"/>
    </ndxf>
  </rcc>
  <rcc rId="952" sId="3" odxf="1" dxf="1">
    <nc r="J217">
      <f>G217+H217</f>
    </nc>
    <odxf>
      <numFmt numFmtId="0" formatCode="General"/>
    </odxf>
    <ndxf>
      <numFmt numFmtId="166" formatCode="#,##0.0"/>
    </ndxf>
  </rcc>
  <rcc rId="953" sId="3" odxf="1" dxf="1">
    <nc r="J218">
      <f>G218+H218</f>
    </nc>
    <odxf>
      <numFmt numFmtId="0" formatCode="General"/>
    </odxf>
    <ndxf>
      <numFmt numFmtId="166" formatCode="#,##0.0"/>
    </ndxf>
  </rcc>
  <rcc rId="954" sId="3" odxf="1" dxf="1">
    <nc r="J219">
      <f>G219+H219</f>
    </nc>
    <odxf>
      <numFmt numFmtId="0" formatCode="General"/>
    </odxf>
    <ndxf>
      <numFmt numFmtId="166" formatCode="#,##0.0"/>
    </ndxf>
  </rcc>
  <rcc rId="955" sId="3" odxf="1" dxf="1">
    <nc r="J220">
      <f>G220+H220</f>
    </nc>
    <odxf>
      <numFmt numFmtId="0" formatCode="General"/>
    </odxf>
    <ndxf>
      <numFmt numFmtId="166" formatCode="#,##0.0"/>
    </ndxf>
  </rcc>
  <rcc rId="956" sId="3" odxf="1" dxf="1">
    <nc r="J221">
      <f>G221+H221</f>
    </nc>
    <odxf>
      <numFmt numFmtId="0" formatCode="General"/>
    </odxf>
    <ndxf>
      <numFmt numFmtId="166" formatCode="#,##0.0"/>
    </ndxf>
  </rcc>
  <rcc rId="957" sId="3" odxf="1" dxf="1">
    <nc r="J222">
      <f>G222+H222</f>
    </nc>
    <odxf>
      <numFmt numFmtId="0" formatCode="General"/>
    </odxf>
    <ndxf>
      <numFmt numFmtId="166" formatCode="#,##0.0"/>
    </ndxf>
  </rcc>
  <rcc rId="958" sId="3" odxf="1" dxf="1">
    <nc r="J223">
      <f>G223+H223</f>
    </nc>
    <odxf>
      <numFmt numFmtId="0" formatCode="General"/>
    </odxf>
    <ndxf>
      <numFmt numFmtId="166" formatCode="#,##0.0"/>
    </ndxf>
  </rcc>
  <rcc rId="959" sId="3" odxf="1" dxf="1">
    <nc r="J224">
      <f>G224+H224</f>
    </nc>
    <odxf>
      <numFmt numFmtId="0" formatCode="General"/>
    </odxf>
    <ndxf>
      <numFmt numFmtId="166" formatCode="#,##0.0"/>
    </ndxf>
  </rcc>
  <rcc rId="960" sId="3" odxf="1" dxf="1">
    <nc r="J225">
      <f>G225+H225</f>
    </nc>
    <odxf>
      <numFmt numFmtId="0" formatCode="General"/>
    </odxf>
    <ndxf>
      <numFmt numFmtId="166" formatCode="#,##0.0"/>
    </ndxf>
  </rcc>
  <rcc rId="961" sId="3" odxf="1" dxf="1">
    <nc r="J226">
      <f>G226+H226</f>
    </nc>
    <odxf>
      <numFmt numFmtId="0" formatCode="General"/>
    </odxf>
    <ndxf>
      <numFmt numFmtId="166" formatCode="#,##0.0"/>
    </ndxf>
  </rcc>
  <rcc rId="962" sId="3" odxf="1" dxf="1">
    <nc r="J227">
      <f>G227+H227</f>
    </nc>
    <odxf>
      <numFmt numFmtId="0" formatCode="General"/>
    </odxf>
    <ndxf>
      <numFmt numFmtId="166" formatCode="#,##0.0"/>
    </ndxf>
  </rcc>
  <rcc rId="963" sId="3" odxf="1" dxf="1">
    <nc r="J228">
      <f>G228+H228</f>
    </nc>
    <odxf>
      <numFmt numFmtId="0" formatCode="General"/>
    </odxf>
    <ndxf>
      <numFmt numFmtId="166" formatCode="#,##0.0"/>
    </ndxf>
  </rcc>
  <rcc rId="964" sId="3" odxf="1" dxf="1">
    <nc r="J229">
      <f>G229+H229</f>
    </nc>
    <odxf>
      <numFmt numFmtId="0" formatCode="General"/>
    </odxf>
    <ndxf>
      <numFmt numFmtId="166" formatCode="#,##0.0"/>
    </ndxf>
  </rcc>
  <rcc rId="965" sId="3" odxf="1" dxf="1">
    <nc r="J230">
      <f>G230+H230</f>
    </nc>
    <odxf>
      <numFmt numFmtId="0" formatCode="General"/>
    </odxf>
    <ndxf>
      <numFmt numFmtId="166" formatCode="#,##0.0"/>
    </ndxf>
  </rcc>
  <rcc rId="966" sId="3" odxf="1" dxf="1">
    <nc r="J231">
      <f>G231+H231</f>
    </nc>
    <odxf>
      <numFmt numFmtId="0" formatCode="General"/>
    </odxf>
    <ndxf>
      <numFmt numFmtId="166" formatCode="#,##0.0"/>
    </ndxf>
  </rcc>
  <rcc rId="967" sId="3" odxf="1" dxf="1">
    <nc r="J232">
      <f>G232+H232</f>
    </nc>
    <odxf>
      <numFmt numFmtId="0" formatCode="General"/>
    </odxf>
    <ndxf>
      <numFmt numFmtId="166" formatCode="#,##0.0"/>
    </ndxf>
  </rcc>
  <rcc rId="968" sId="3" odxf="1" dxf="1">
    <nc r="J233">
      <f>G233+H233</f>
    </nc>
    <odxf>
      <numFmt numFmtId="0" formatCode="General"/>
    </odxf>
    <ndxf>
      <numFmt numFmtId="166" formatCode="#,##0.0"/>
    </ndxf>
  </rcc>
  <rcc rId="969" sId="3" odxf="1" dxf="1">
    <nc r="J234">
      <f>G234+H234</f>
    </nc>
    <odxf>
      <numFmt numFmtId="0" formatCode="General"/>
    </odxf>
    <ndxf>
      <numFmt numFmtId="166" formatCode="#,##0.0"/>
    </ndxf>
  </rcc>
  <rcc rId="970" sId="3" odxf="1" dxf="1">
    <nc r="J235">
      <f>G235+H235</f>
    </nc>
    <odxf>
      <numFmt numFmtId="0" formatCode="General"/>
    </odxf>
    <ndxf>
      <numFmt numFmtId="166" formatCode="#,##0.0"/>
    </ndxf>
  </rcc>
  <rcc rId="971" sId="3" odxf="1" dxf="1">
    <nc r="J236">
      <f>G236+H236</f>
    </nc>
    <odxf>
      <numFmt numFmtId="0" formatCode="General"/>
    </odxf>
    <ndxf>
      <numFmt numFmtId="166" formatCode="#,##0.0"/>
    </ndxf>
  </rcc>
  <rcc rId="972" sId="3" odxf="1" dxf="1">
    <nc r="J237">
      <f>G237+H237</f>
    </nc>
    <odxf>
      <numFmt numFmtId="0" formatCode="General"/>
    </odxf>
    <ndxf>
      <numFmt numFmtId="166" formatCode="#,##0.0"/>
    </ndxf>
  </rcc>
  <rcc rId="973" sId="3" odxf="1" dxf="1">
    <nc r="J238">
      <f>G238+H238</f>
    </nc>
    <odxf>
      <numFmt numFmtId="0" formatCode="General"/>
    </odxf>
    <ndxf>
      <numFmt numFmtId="166" formatCode="#,##0.0"/>
    </ndxf>
  </rcc>
  <rcc rId="974" sId="3" odxf="1" dxf="1">
    <nc r="J239">
      <f>G239+H239</f>
    </nc>
    <odxf>
      <numFmt numFmtId="0" formatCode="General"/>
    </odxf>
    <ndxf>
      <numFmt numFmtId="166" formatCode="#,##0.0"/>
    </ndxf>
  </rcc>
  <rcc rId="975" sId="3" odxf="1" dxf="1">
    <nc r="J240">
      <f>G240+H240</f>
    </nc>
    <odxf>
      <numFmt numFmtId="0" formatCode="General"/>
    </odxf>
    <ndxf>
      <numFmt numFmtId="166" formatCode="#,##0.0"/>
    </ndxf>
  </rcc>
  <rcc rId="976" sId="3" odxf="1" dxf="1">
    <nc r="J241">
      <f>G241+H241</f>
    </nc>
    <odxf>
      <numFmt numFmtId="0" formatCode="General"/>
    </odxf>
    <ndxf>
      <numFmt numFmtId="166" formatCode="#,##0.0"/>
    </ndxf>
  </rcc>
  <rcc rId="977" sId="3" odxf="1" dxf="1">
    <nc r="J242">
      <f>G242+H242</f>
    </nc>
    <odxf>
      <numFmt numFmtId="0" formatCode="General"/>
    </odxf>
    <ndxf>
      <numFmt numFmtId="166" formatCode="#,##0.0"/>
    </ndxf>
  </rcc>
  <rcc rId="978" sId="3" odxf="1" dxf="1">
    <nc r="J243">
      <f>G243+H243</f>
    </nc>
    <odxf>
      <numFmt numFmtId="0" formatCode="General"/>
    </odxf>
    <ndxf>
      <numFmt numFmtId="166" formatCode="#,##0.0"/>
    </ndxf>
  </rcc>
  <rcc rId="979" sId="3" odxf="1" dxf="1">
    <nc r="J244">
      <f>G244+H244</f>
    </nc>
    <odxf>
      <numFmt numFmtId="0" formatCode="General"/>
    </odxf>
    <ndxf>
      <numFmt numFmtId="166" formatCode="#,##0.0"/>
    </ndxf>
  </rcc>
  <rcc rId="980" sId="3" odxf="1" dxf="1">
    <nc r="J245">
      <f>G245+H245</f>
    </nc>
    <odxf>
      <numFmt numFmtId="0" formatCode="General"/>
    </odxf>
    <ndxf>
      <numFmt numFmtId="166" formatCode="#,##0.0"/>
    </ndxf>
  </rcc>
  <rcc rId="981" sId="3" odxf="1" dxf="1">
    <nc r="J246">
      <f>G246+H246</f>
    </nc>
    <odxf>
      <numFmt numFmtId="0" formatCode="General"/>
    </odxf>
    <ndxf>
      <numFmt numFmtId="166" formatCode="#,##0.0"/>
    </ndxf>
  </rcc>
  <rcc rId="982" sId="3" odxf="1" dxf="1">
    <nc r="J247">
      <f>G247+H247</f>
    </nc>
    <odxf>
      <numFmt numFmtId="0" formatCode="General"/>
    </odxf>
    <ndxf>
      <numFmt numFmtId="166" formatCode="#,##0.0"/>
    </ndxf>
  </rcc>
  <rcc rId="983" sId="3" odxf="1" dxf="1">
    <nc r="J248">
      <f>G248+H248</f>
    </nc>
    <odxf>
      <numFmt numFmtId="0" formatCode="General"/>
    </odxf>
    <ndxf>
      <numFmt numFmtId="166" formatCode="#,##0.0"/>
    </ndxf>
  </rcc>
  <rcc rId="984" sId="3" odxf="1" dxf="1">
    <nc r="J249">
      <f>G249+H249</f>
    </nc>
    <odxf>
      <numFmt numFmtId="0" formatCode="General"/>
    </odxf>
    <ndxf>
      <numFmt numFmtId="166" formatCode="#,##0.0"/>
    </ndxf>
  </rcc>
  <rcc rId="985" sId="3" odxf="1" dxf="1">
    <nc r="J250">
      <f>G250+H250</f>
    </nc>
    <odxf>
      <numFmt numFmtId="0" formatCode="General"/>
    </odxf>
    <ndxf>
      <numFmt numFmtId="166" formatCode="#,##0.0"/>
    </ndxf>
  </rcc>
  <rcc rId="986" sId="3" odxf="1" dxf="1">
    <nc r="J251">
      <f>G251+H251</f>
    </nc>
    <odxf>
      <numFmt numFmtId="0" formatCode="General"/>
    </odxf>
    <ndxf>
      <numFmt numFmtId="166" formatCode="#,##0.0"/>
    </ndxf>
  </rcc>
  <rcc rId="987" sId="3" odxf="1" dxf="1">
    <nc r="J252">
      <f>G252+H252</f>
    </nc>
    <odxf>
      <numFmt numFmtId="0" formatCode="General"/>
    </odxf>
    <ndxf>
      <numFmt numFmtId="166" formatCode="#,##0.0"/>
    </ndxf>
  </rcc>
  <rcc rId="988" sId="3" odxf="1" dxf="1">
    <nc r="J253">
      <f>G253+H253</f>
    </nc>
    <odxf>
      <numFmt numFmtId="0" formatCode="General"/>
    </odxf>
    <ndxf>
      <numFmt numFmtId="166" formatCode="#,##0.0"/>
    </ndxf>
  </rcc>
  <rcc rId="989" sId="3" odxf="1" dxf="1">
    <nc r="J254">
      <f>G254+H254</f>
    </nc>
    <odxf>
      <numFmt numFmtId="0" formatCode="General"/>
    </odxf>
    <ndxf>
      <numFmt numFmtId="166" formatCode="#,##0.0"/>
    </ndxf>
  </rcc>
  <rcc rId="990" sId="3" odxf="1" dxf="1">
    <nc r="J255">
      <f>G255+H255</f>
    </nc>
    <odxf>
      <numFmt numFmtId="0" formatCode="General"/>
    </odxf>
    <ndxf>
      <numFmt numFmtId="166" formatCode="#,##0.0"/>
    </ndxf>
  </rcc>
  <rcc rId="991" sId="3" odxf="1" dxf="1">
    <nc r="J256">
      <f>G256+H256</f>
    </nc>
    <odxf>
      <numFmt numFmtId="0" formatCode="General"/>
    </odxf>
    <ndxf>
      <numFmt numFmtId="166" formatCode="#,##0.0"/>
    </ndxf>
  </rcc>
  <rcc rId="992" sId="3" odxf="1" dxf="1">
    <nc r="J257">
      <f>G257+H257</f>
    </nc>
    <odxf>
      <numFmt numFmtId="0" formatCode="General"/>
    </odxf>
    <ndxf>
      <numFmt numFmtId="166" formatCode="#,##0.0"/>
    </ndxf>
  </rcc>
  <rcc rId="993" sId="3" odxf="1" dxf="1">
    <nc r="J258">
      <f>G258+H258</f>
    </nc>
    <odxf>
      <numFmt numFmtId="0" formatCode="General"/>
    </odxf>
    <ndxf>
      <numFmt numFmtId="166" formatCode="#,##0.0"/>
    </ndxf>
  </rcc>
  <rcc rId="994" sId="3" odxf="1" dxf="1">
    <nc r="J259">
      <f>G259+H259</f>
    </nc>
    <odxf>
      <numFmt numFmtId="0" formatCode="General"/>
    </odxf>
    <ndxf>
      <numFmt numFmtId="166" formatCode="#,##0.0"/>
    </ndxf>
  </rcc>
  <rcc rId="995" sId="3" odxf="1" dxf="1">
    <nc r="J260">
      <f>G260+H260</f>
    </nc>
    <odxf>
      <numFmt numFmtId="0" formatCode="General"/>
    </odxf>
    <ndxf>
      <numFmt numFmtId="166" formatCode="#,##0.0"/>
    </ndxf>
  </rcc>
  <rcc rId="996" sId="3" odxf="1" dxf="1">
    <nc r="J261">
      <f>G261+H261</f>
    </nc>
    <odxf>
      <numFmt numFmtId="0" formatCode="General"/>
    </odxf>
    <ndxf>
      <numFmt numFmtId="166" formatCode="#,##0.0"/>
    </ndxf>
  </rcc>
  <rcc rId="997" sId="3" odxf="1" dxf="1">
    <nc r="J262">
      <f>G262+H262</f>
    </nc>
    <odxf>
      <numFmt numFmtId="0" formatCode="General"/>
    </odxf>
    <ndxf>
      <numFmt numFmtId="166" formatCode="#,##0.0"/>
    </ndxf>
  </rcc>
  <rcc rId="998" sId="3" odxf="1" dxf="1">
    <nc r="J263">
      <f>G263+H263</f>
    </nc>
    <odxf>
      <numFmt numFmtId="0" formatCode="General"/>
    </odxf>
    <ndxf>
      <numFmt numFmtId="166" formatCode="#,##0.0"/>
    </ndxf>
  </rcc>
  <rcc rId="999" sId="3" odxf="1" dxf="1">
    <nc r="J264">
      <f>G264+H264</f>
    </nc>
    <odxf>
      <numFmt numFmtId="0" formatCode="General"/>
    </odxf>
    <ndxf>
      <numFmt numFmtId="166" formatCode="#,##0.0"/>
    </ndxf>
  </rcc>
  <rcc rId="1000" sId="3" odxf="1" dxf="1">
    <nc r="J265">
      <f>G265+H265</f>
    </nc>
    <odxf>
      <numFmt numFmtId="0" formatCode="General"/>
    </odxf>
    <ndxf>
      <numFmt numFmtId="166" formatCode="#,##0.0"/>
    </ndxf>
  </rcc>
  <rcc rId="1001" sId="3" odxf="1" dxf="1">
    <nc r="J266">
      <f>G266+H266</f>
    </nc>
    <odxf>
      <numFmt numFmtId="0" formatCode="General"/>
    </odxf>
    <ndxf>
      <numFmt numFmtId="166" formatCode="#,##0.0"/>
    </ndxf>
  </rcc>
  <rcc rId="1002" sId="3" odxf="1" dxf="1">
    <nc r="J267">
      <f>G267+H267</f>
    </nc>
    <odxf>
      <numFmt numFmtId="0" formatCode="General"/>
    </odxf>
    <ndxf>
      <numFmt numFmtId="166" formatCode="#,##0.0"/>
    </ndxf>
  </rcc>
  <rcc rId="1003" sId="3" odxf="1" dxf="1">
    <nc r="J268">
      <f>G268+H268</f>
    </nc>
    <odxf>
      <numFmt numFmtId="0" formatCode="General"/>
    </odxf>
    <ndxf>
      <numFmt numFmtId="166" formatCode="#,##0.0"/>
    </ndxf>
  </rcc>
  <rcc rId="1004" sId="3" odxf="1" dxf="1">
    <nc r="J269">
      <f>G269+H269</f>
    </nc>
    <odxf>
      <numFmt numFmtId="0" formatCode="General"/>
    </odxf>
    <ndxf>
      <numFmt numFmtId="166" formatCode="#,##0.0"/>
    </ndxf>
  </rcc>
  <rcc rId="1005" sId="3" odxf="1" dxf="1">
    <nc r="J270">
      <f>G270+H270</f>
    </nc>
    <odxf>
      <numFmt numFmtId="0" formatCode="General"/>
    </odxf>
    <ndxf>
      <numFmt numFmtId="166" formatCode="#,##0.0"/>
    </ndxf>
  </rcc>
  <rcc rId="1006" sId="3" odxf="1" dxf="1">
    <nc r="J271">
      <f>G271+H271</f>
    </nc>
    <odxf>
      <numFmt numFmtId="0" formatCode="General"/>
    </odxf>
    <ndxf>
      <numFmt numFmtId="166" formatCode="#,##0.0"/>
    </ndxf>
  </rcc>
  <rcc rId="1007" sId="3" odxf="1" dxf="1">
    <nc r="J272">
      <f>G272+H272</f>
    </nc>
    <odxf>
      <numFmt numFmtId="0" formatCode="General"/>
    </odxf>
    <ndxf>
      <numFmt numFmtId="166" formatCode="#,##0.0"/>
    </ndxf>
  </rcc>
  <rcc rId="1008" sId="3" odxf="1" dxf="1">
    <nc r="J273">
      <f>G273+H273</f>
    </nc>
    <odxf>
      <numFmt numFmtId="0" formatCode="General"/>
    </odxf>
    <ndxf>
      <numFmt numFmtId="166" formatCode="#,##0.0"/>
    </ndxf>
  </rcc>
  <rcc rId="1009" sId="3" odxf="1" dxf="1">
    <nc r="J274">
      <f>G274+H274</f>
    </nc>
    <odxf>
      <numFmt numFmtId="0" formatCode="General"/>
    </odxf>
    <ndxf>
      <numFmt numFmtId="166" formatCode="#,##0.0"/>
    </ndxf>
  </rcc>
  <rcc rId="1010" sId="3" odxf="1" dxf="1">
    <nc r="J275">
      <f>G275+H275</f>
    </nc>
    <odxf>
      <numFmt numFmtId="0" formatCode="General"/>
    </odxf>
    <ndxf>
      <numFmt numFmtId="166" formatCode="#,##0.0"/>
    </ndxf>
  </rcc>
  <rcc rId="1011" sId="3" odxf="1" dxf="1">
    <nc r="J276">
      <f>G276+H276</f>
    </nc>
    <odxf>
      <numFmt numFmtId="0" formatCode="General"/>
    </odxf>
    <ndxf>
      <numFmt numFmtId="166" formatCode="#,##0.0"/>
    </ndxf>
  </rcc>
  <rcc rId="1012" sId="3" odxf="1" dxf="1">
    <nc r="J277">
      <f>G277+H277</f>
    </nc>
    <odxf>
      <numFmt numFmtId="0" formatCode="General"/>
    </odxf>
    <ndxf>
      <numFmt numFmtId="166" formatCode="#,##0.0"/>
    </ndxf>
  </rcc>
  <rcc rId="1013" sId="3" odxf="1" dxf="1">
    <nc r="J278">
      <f>G278+H278</f>
    </nc>
    <odxf>
      <numFmt numFmtId="0" formatCode="General"/>
    </odxf>
    <ndxf>
      <numFmt numFmtId="166" formatCode="#,##0.0"/>
    </ndxf>
  </rcc>
  <rcc rId="1014" sId="3" odxf="1" dxf="1">
    <nc r="J279">
      <f>G279+H279</f>
    </nc>
    <odxf>
      <numFmt numFmtId="0" formatCode="General"/>
    </odxf>
    <ndxf>
      <numFmt numFmtId="166" formatCode="#,##0.0"/>
    </ndxf>
  </rcc>
  <rcc rId="1015" sId="3" odxf="1" dxf="1">
    <nc r="J280">
      <f>G280+H280</f>
    </nc>
    <odxf>
      <numFmt numFmtId="0" formatCode="General"/>
    </odxf>
    <ndxf>
      <numFmt numFmtId="166" formatCode="#,##0.0"/>
    </ndxf>
  </rcc>
  <rcc rId="1016" sId="3" odxf="1" dxf="1">
    <nc r="J281">
      <f>G281+H281</f>
    </nc>
    <odxf>
      <numFmt numFmtId="0" formatCode="General"/>
    </odxf>
    <ndxf>
      <numFmt numFmtId="166" formatCode="#,##0.0"/>
    </ndxf>
  </rcc>
  <rcc rId="1017" sId="3" odxf="1" dxf="1">
    <nc r="J282">
      <f>G282+H282</f>
    </nc>
    <odxf>
      <numFmt numFmtId="0" formatCode="General"/>
    </odxf>
    <ndxf>
      <numFmt numFmtId="166" formatCode="#,##0.0"/>
    </ndxf>
  </rcc>
  <rcc rId="1018" sId="3" odxf="1" dxf="1">
    <nc r="J283">
      <f>G283+H283</f>
    </nc>
    <odxf>
      <numFmt numFmtId="0" formatCode="General"/>
    </odxf>
    <ndxf>
      <numFmt numFmtId="166" formatCode="#,##0.0"/>
    </ndxf>
  </rcc>
  <rcc rId="1019" sId="3" odxf="1" dxf="1">
    <nc r="J284">
      <f>G284+H284</f>
    </nc>
    <odxf>
      <numFmt numFmtId="0" formatCode="General"/>
    </odxf>
    <ndxf>
      <numFmt numFmtId="166" formatCode="#,##0.0"/>
    </ndxf>
  </rcc>
  <rcc rId="1020" sId="3" odxf="1" dxf="1">
    <nc r="J285">
      <f>G285+H285</f>
    </nc>
    <odxf>
      <numFmt numFmtId="0" formatCode="General"/>
    </odxf>
    <ndxf>
      <numFmt numFmtId="166" formatCode="#,##0.0"/>
    </ndxf>
  </rcc>
  <rcc rId="1021" sId="3" odxf="1" dxf="1">
    <nc r="J286">
      <f>G286+H286</f>
    </nc>
    <odxf>
      <numFmt numFmtId="0" formatCode="General"/>
    </odxf>
    <ndxf>
      <numFmt numFmtId="166" formatCode="#,##0.0"/>
    </ndxf>
  </rcc>
  <rcc rId="1022" sId="3" odxf="1" dxf="1">
    <nc r="J287">
      <f>G287+H287</f>
    </nc>
    <odxf>
      <numFmt numFmtId="0" formatCode="General"/>
    </odxf>
    <ndxf>
      <numFmt numFmtId="166" formatCode="#,##0.0"/>
    </ndxf>
  </rcc>
  <rcc rId="1023" sId="3" odxf="1" dxf="1">
    <nc r="J288">
      <f>G288+H288</f>
    </nc>
    <odxf>
      <numFmt numFmtId="0" formatCode="General"/>
    </odxf>
    <ndxf>
      <numFmt numFmtId="166" formatCode="#,##0.0"/>
    </ndxf>
  </rcc>
  <rcc rId="1024" sId="3" odxf="1" dxf="1">
    <nc r="J289">
      <f>G289+H289</f>
    </nc>
    <odxf>
      <numFmt numFmtId="0" formatCode="General"/>
    </odxf>
    <ndxf>
      <numFmt numFmtId="166" formatCode="#,##0.0"/>
    </ndxf>
  </rcc>
  <rcc rId="1025" sId="3" odxf="1" dxf="1">
    <nc r="J290">
      <f>G290+H290</f>
    </nc>
    <odxf>
      <numFmt numFmtId="0" formatCode="General"/>
    </odxf>
    <ndxf>
      <numFmt numFmtId="166" formatCode="#,##0.0"/>
    </ndxf>
  </rcc>
  <rcc rId="1026" sId="3" odxf="1" dxf="1">
    <nc r="J291">
      <f>G291+H291</f>
    </nc>
    <odxf>
      <numFmt numFmtId="0" formatCode="General"/>
    </odxf>
    <ndxf>
      <numFmt numFmtId="166" formatCode="#,##0.0"/>
    </ndxf>
  </rcc>
  <rcc rId="1027" sId="3" odxf="1" dxf="1">
    <nc r="J292">
      <f>G292+H292</f>
    </nc>
    <odxf>
      <numFmt numFmtId="0" formatCode="General"/>
    </odxf>
    <ndxf>
      <numFmt numFmtId="166" formatCode="#,##0.0"/>
    </ndxf>
  </rcc>
  <rcc rId="1028" sId="3" odxf="1" dxf="1">
    <nc r="J293">
      <f>G293+H293</f>
    </nc>
    <odxf>
      <numFmt numFmtId="0" formatCode="General"/>
    </odxf>
    <ndxf>
      <numFmt numFmtId="166" formatCode="#,##0.0"/>
    </ndxf>
  </rcc>
  <rcc rId="1029" sId="3" odxf="1" dxf="1">
    <nc r="J294">
      <f>G294+H294</f>
    </nc>
    <odxf>
      <numFmt numFmtId="0" formatCode="General"/>
    </odxf>
    <ndxf>
      <numFmt numFmtId="166" formatCode="#,##0.0"/>
    </ndxf>
  </rcc>
  <rcc rId="1030" sId="3" odxf="1" dxf="1">
    <nc r="J295">
      <f>G295+H295</f>
    </nc>
    <odxf>
      <numFmt numFmtId="0" formatCode="General"/>
    </odxf>
    <ndxf>
      <numFmt numFmtId="166" formatCode="#,##0.0"/>
    </ndxf>
  </rcc>
  <rcc rId="1031" sId="3" odxf="1" dxf="1">
    <nc r="J296">
      <f>G296+H296</f>
    </nc>
    <odxf>
      <numFmt numFmtId="0" formatCode="General"/>
    </odxf>
    <ndxf>
      <numFmt numFmtId="166" formatCode="#,##0.0"/>
    </ndxf>
  </rcc>
  <rcc rId="1032" sId="3" odxf="1" dxf="1">
    <nc r="J297">
      <f>G297+H297</f>
    </nc>
    <odxf>
      <numFmt numFmtId="0" formatCode="General"/>
    </odxf>
    <ndxf>
      <numFmt numFmtId="166" formatCode="#,##0.0"/>
    </ndxf>
  </rcc>
  <rcc rId="1033" sId="3" odxf="1" dxf="1">
    <nc r="J298">
      <f>G298+H298</f>
    </nc>
    <odxf>
      <numFmt numFmtId="0" formatCode="General"/>
    </odxf>
    <ndxf>
      <numFmt numFmtId="166" formatCode="#,##0.0"/>
    </ndxf>
  </rcc>
  <rcc rId="1034" sId="3" odxf="1" dxf="1">
    <nc r="J299">
      <f>G299+H299</f>
    </nc>
    <odxf>
      <numFmt numFmtId="0" formatCode="General"/>
    </odxf>
    <ndxf>
      <numFmt numFmtId="166" formatCode="#,##0.0"/>
    </ndxf>
  </rcc>
  <rcc rId="1035" sId="3" odxf="1" dxf="1">
    <nc r="J300">
      <f>G300+H300</f>
    </nc>
    <odxf>
      <numFmt numFmtId="0" formatCode="General"/>
    </odxf>
    <ndxf>
      <numFmt numFmtId="166" formatCode="#,##0.0"/>
    </ndxf>
  </rcc>
  <rcc rId="1036" sId="3" odxf="1" dxf="1">
    <nc r="J301">
      <f>G301+H301</f>
    </nc>
    <odxf>
      <numFmt numFmtId="0" formatCode="General"/>
    </odxf>
    <ndxf>
      <numFmt numFmtId="166" formatCode="#,##0.0"/>
    </ndxf>
  </rcc>
  <rcc rId="1037" sId="3" odxf="1" dxf="1">
    <nc r="J302">
      <f>G302+H302</f>
    </nc>
    <odxf>
      <numFmt numFmtId="0" formatCode="General"/>
    </odxf>
    <ndxf>
      <numFmt numFmtId="166" formatCode="#,##0.0"/>
    </ndxf>
  </rcc>
  <rcc rId="1038" sId="3" odxf="1" dxf="1">
    <nc r="J303">
      <f>G303+H303</f>
    </nc>
    <odxf>
      <numFmt numFmtId="0" formatCode="General"/>
    </odxf>
    <ndxf>
      <numFmt numFmtId="166" formatCode="#,##0.0"/>
    </ndxf>
  </rcc>
  <rcc rId="1039" sId="3" odxf="1" dxf="1">
    <nc r="J304">
      <f>G304+H304</f>
    </nc>
    <odxf>
      <numFmt numFmtId="0" formatCode="General"/>
    </odxf>
    <ndxf>
      <numFmt numFmtId="166" formatCode="#,##0.0"/>
    </ndxf>
  </rcc>
  <rcc rId="1040" sId="3" odxf="1" dxf="1">
    <nc r="J305">
      <f>G305+H305</f>
    </nc>
    <odxf>
      <numFmt numFmtId="0" formatCode="General"/>
    </odxf>
    <ndxf>
      <numFmt numFmtId="166" formatCode="#,##0.0"/>
    </ndxf>
  </rcc>
  <rcc rId="1041" sId="3" odxf="1" dxf="1">
    <nc r="J306">
      <f>G306+H306</f>
    </nc>
    <odxf>
      <numFmt numFmtId="0" formatCode="General"/>
    </odxf>
    <ndxf>
      <numFmt numFmtId="166" formatCode="#,##0.0"/>
    </ndxf>
  </rcc>
  <rcc rId="1042" sId="3" odxf="1" dxf="1">
    <nc r="J307">
      <f>G307+H307</f>
    </nc>
    <odxf>
      <numFmt numFmtId="0" formatCode="General"/>
    </odxf>
    <ndxf>
      <numFmt numFmtId="166" formatCode="#,##0.0"/>
    </ndxf>
  </rcc>
  <rcc rId="1043" sId="3" odxf="1" dxf="1">
    <nc r="J308">
      <f>G308+H308</f>
    </nc>
    <odxf>
      <numFmt numFmtId="0" formatCode="General"/>
    </odxf>
    <ndxf>
      <numFmt numFmtId="166" formatCode="#,##0.0"/>
    </ndxf>
  </rcc>
  <rcc rId="1044" sId="3" odxf="1" dxf="1">
    <nc r="J309">
      <f>G309+H309</f>
    </nc>
    <odxf>
      <numFmt numFmtId="0" formatCode="General"/>
    </odxf>
    <ndxf>
      <numFmt numFmtId="166" formatCode="#,##0.0"/>
    </ndxf>
  </rcc>
  <rcc rId="1045" sId="3" odxf="1" dxf="1">
    <nc r="J310">
      <f>G310+H310</f>
    </nc>
    <odxf>
      <numFmt numFmtId="0" formatCode="General"/>
    </odxf>
    <ndxf>
      <numFmt numFmtId="166" formatCode="#,##0.0"/>
    </ndxf>
  </rcc>
  <rcc rId="1046" sId="3" odxf="1" dxf="1">
    <nc r="J311">
      <f>G311+H311</f>
    </nc>
    <odxf>
      <numFmt numFmtId="0" formatCode="General"/>
    </odxf>
    <ndxf>
      <numFmt numFmtId="166" formatCode="#,##0.0"/>
    </ndxf>
  </rcc>
  <rcc rId="1047" sId="3" odxf="1" dxf="1">
    <nc r="J312">
      <f>G312+H312</f>
    </nc>
    <odxf>
      <numFmt numFmtId="0" formatCode="General"/>
    </odxf>
    <ndxf>
      <numFmt numFmtId="166" formatCode="#,##0.0"/>
    </ndxf>
  </rcc>
  <rcc rId="1048" sId="3" odxf="1" dxf="1">
    <nc r="J313">
      <f>G313+H313</f>
    </nc>
    <odxf>
      <numFmt numFmtId="0" formatCode="General"/>
    </odxf>
    <ndxf>
      <numFmt numFmtId="166" formatCode="#,##0.0"/>
    </ndxf>
  </rcc>
  <rcc rId="1049" sId="3" odxf="1" dxf="1">
    <nc r="J314">
      <f>G314+H314</f>
    </nc>
    <odxf>
      <numFmt numFmtId="0" formatCode="General"/>
    </odxf>
    <ndxf>
      <numFmt numFmtId="166" formatCode="#,##0.0"/>
    </ndxf>
  </rcc>
  <rcc rId="1050" sId="3" odxf="1" dxf="1">
    <nc r="J315">
      <f>G315+H315</f>
    </nc>
    <odxf>
      <numFmt numFmtId="0" formatCode="General"/>
    </odxf>
    <ndxf>
      <numFmt numFmtId="166" formatCode="#,##0.0"/>
    </ndxf>
  </rcc>
  <rcc rId="1051" sId="3" odxf="1" dxf="1">
    <nc r="J316">
      <f>G316+H316</f>
    </nc>
    <odxf>
      <numFmt numFmtId="0" formatCode="General"/>
    </odxf>
    <ndxf>
      <numFmt numFmtId="166" formatCode="#,##0.0"/>
    </ndxf>
  </rcc>
  <rcc rId="1052" sId="3" odxf="1" dxf="1">
    <nc r="J317">
      <f>G317+H317</f>
    </nc>
    <odxf>
      <numFmt numFmtId="0" formatCode="General"/>
    </odxf>
    <ndxf>
      <numFmt numFmtId="166" formatCode="#,##0.0"/>
    </ndxf>
  </rcc>
  <rcc rId="1053" sId="3" odxf="1" dxf="1">
    <nc r="J318">
      <f>G318+H318</f>
    </nc>
    <odxf>
      <numFmt numFmtId="0" formatCode="General"/>
    </odxf>
    <ndxf>
      <numFmt numFmtId="166" formatCode="#,##0.0"/>
    </ndxf>
  </rcc>
  <rcc rId="1054" sId="3" odxf="1" dxf="1">
    <nc r="J319">
      <f>G319+H319</f>
    </nc>
    <odxf>
      <numFmt numFmtId="0" formatCode="General"/>
    </odxf>
    <ndxf>
      <numFmt numFmtId="166" formatCode="#,##0.0"/>
    </ndxf>
  </rcc>
  <rcc rId="1055" sId="3" odxf="1" dxf="1">
    <nc r="J320">
      <f>G320+H320</f>
    </nc>
    <odxf>
      <numFmt numFmtId="0" formatCode="General"/>
    </odxf>
    <ndxf>
      <numFmt numFmtId="166" formatCode="#,##0.0"/>
    </ndxf>
  </rcc>
  <rcc rId="1056" sId="3" odxf="1" dxf="1">
    <nc r="J321">
      <f>G321+H321</f>
    </nc>
    <odxf>
      <numFmt numFmtId="0" formatCode="General"/>
    </odxf>
    <ndxf>
      <numFmt numFmtId="166" formatCode="#,##0.0"/>
    </ndxf>
  </rcc>
  <rcc rId="1057" sId="3" odxf="1" dxf="1">
    <nc r="J322">
      <f>G322+H322</f>
    </nc>
    <odxf>
      <numFmt numFmtId="0" formatCode="General"/>
    </odxf>
    <ndxf>
      <numFmt numFmtId="166" formatCode="#,##0.0"/>
    </ndxf>
  </rcc>
  <rcc rId="1058" sId="3" odxf="1" dxf="1">
    <nc r="J323">
      <f>G323+H323</f>
    </nc>
    <odxf>
      <numFmt numFmtId="0" formatCode="General"/>
    </odxf>
    <ndxf>
      <numFmt numFmtId="166" formatCode="#,##0.0"/>
    </ndxf>
  </rcc>
  <rcc rId="1059" sId="3" odxf="1" dxf="1">
    <nc r="J324">
      <f>G324+H324</f>
    </nc>
    <odxf>
      <numFmt numFmtId="0" formatCode="General"/>
    </odxf>
    <ndxf>
      <numFmt numFmtId="166" formatCode="#,##0.0"/>
    </ndxf>
  </rcc>
  <rcc rId="1060" sId="3" odxf="1" dxf="1">
    <nc r="J325">
      <f>G325+H325</f>
    </nc>
    <odxf>
      <numFmt numFmtId="0" formatCode="General"/>
    </odxf>
    <ndxf>
      <numFmt numFmtId="166" formatCode="#,##0.0"/>
    </ndxf>
  </rcc>
  <rcc rId="1061" sId="3" odxf="1" dxf="1">
    <nc r="J326">
      <f>G326+H326</f>
    </nc>
    <odxf>
      <numFmt numFmtId="0" formatCode="General"/>
    </odxf>
    <ndxf>
      <numFmt numFmtId="166" formatCode="#,##0.0"/>
    </ndxf>
  </rcc>
  <rcc rId="1062" sId="3" odxf="1" dxf="1">
    <nc r="J327">
      <f>G327+H327</f>
    </nc>
    <odxf>
      <numFmt numFmtId="0" formatCode="General"/>
    </odxf>
    <ndxf>
      <numFmt numFmtId="166" formatCode="#,##0.0"/>
    </ndxf>
  </rcc>
  <rcc rId="1063" sId="3" odxf="1" dxf="1">
    <nc r="J328">
      <f>G328+H328</f>
    </nc>
    <odxf>
      <numFmt numFmtId="0" formatCode="General"/>
    </odxf>
    <ndxf>
      <numFmt numFmtId="166" formatCode="#,##0.0"/>
    </ndxf>
  </rcc>
  <rcc rId="1064" sId="3" odxf="1" dxf="1">
    <nc r="J329">
      <f>G329+H329</f>
    </nc>
    <odxf>
      <numFmt numFmtId="0" formatCode="General"/>
    </odxf>
    <ndxf>
      <numFmt numFmtId="166" formatCode="#,##0.0"/>
    </ndxf>
  </rcc>
  <rcc rId="1065" sId="3" odxf="1" dxf="1">
    <nc r="J330">
      <f>G330+H330</f>
    </nc>
    <odxf>
      <numFmt numFmtId="0" formatCode="General"/>
    </odxf>
    <ndxf>
      <numFmt numFmtId="166" formatCode="#,##0.0"/>
    </ndxf>
  </rcc>
  <rcc rId="1066" sId="3" odxf="1" dxf="1">
    <nc r="J331">
      <f>G331+H331</f>
    </nc>
    <odxf>
      <numFmt numFmtId="0" formatCode="General"/>
    </odxf>
    <ndxf>
      <numFmt numFmtId="166" formatCode="#,##0.0"/>
    </ndxf>
  </rcc>
  <rcc rId="1067" sId="3" odxf="1" dxf="1">
    <nc r="J332">
      <f>G332+H332</f>
    </nc>
    <odxf>
      <numFmt numFmtId="0" formatCode="General"/>
    </odxf>
    <ndxf>
      <numFmt numFmtId="166" formatCode="#,##0.0"/>
    </ndxf>
  </rcc>
  <rcc rId="1068" sId="3" odxf="1" dxf="1">
    <nc r="J333">
      <f>G333+H333</f>
    </nc>
    <odxf>
      <numFmt numFmtId="0" formatCode="General"/>
    </odxf>
    <ndxf>
      <numFmt numFmtId="166" formatCode="#,##0.0"/>
    </ndxf>
  </rcc>
  <rcc rId="1069" sId="3" odxf="1" dxf="1">
    <nc r="J334">
      <f>G334+H334</f>
    </nc>
    <odxf>
      <numFmt numFmtId="0" formatCode="General"/>
    </odxf>
    <ndxf>
      <numFmt numFmtId="166" formatCode="#,##0.0"/>
    </ndxf>
  </rcc>
  <rcc rId="1070" sId="3" odxf="1" dxf="1">
    <nc r="J335">
      <f>G335+H335</f>
    </nc>
    <odxf>
      <numFmt numFmtId="0" formatCode="General"/>
    </odxf>
    <ndxf>
      <numFmt numFmtId="166" formatCode="#,##0.0"/>
    </ndxf>
  </rcc>
  <rcc rId="1071" sId="3" odxf="1" dxf="1">
    <nc r="J336">
      <f>G336+H336</f>
    </nc>
    <odxf>
      <numFmt numFmtId="0" formatCode="General"/>
    </odxf>
    <ndxf>
      <numFmt numFmtId="166" formatCode="#,##0.0"/>
    </ndxf>
  </rcc>
  <rcc rId="1072" sId="3" odxf="1" dxf="1">
    <nc r="J337">
      <f>G337+H337</f>
    </nc>
    <odxf>
      <numFmt numFmtId="0" formatCode="General"/>
    </odxf>
    <ndxf>
      <numFmt numFmtId="166" formatCode="#,##0.0"/>
    </ndxf>
  </rcc>
  <rcc rId="1073" sId="3" odxf="1" dxf="1">
    <nc r="J338">
      <f>G338+H338</f>
    </nc>
    <odxf>
      <numFmt numFmtId="0" formatCode="General"/>
    </odxf>
    <ndxf>
      <numFmt numFmtId="166" formatCode="#,##0.0"/>
    </ndxf>
  </rcc>
  <rcc rId="1074" sId="3" odxf="1" dxf="1">
    <nc r="J339">
      <f>G339+H339</f>
    </nc>
    <odxf>
      <numFmt numFmtId="0" formatCode="General"/>
    </odxf>
    <ndxf>
      <numFmt numFmtId="166" formatCode="#,##0.0"/>
    </ndxf>
  </rcc>
  <rcc rId="1075" sId="3" odxf="1" dxf="1">
    <nc r="J340">
      <f>G340+H340</f>
    </nc>
    <odxf>
      <numFmt numFmtId="0" formatCode="General"/>
    </odxf>
    <ndxf>
      <numFmt numFmtId="166" formatCode="#,##0.0"/>
    </ndxf>
  </rcc>
  <rcc rId="1076" sId="3" odxf="1" dxf="1">
    <nc r="J341">
      <f>G341+H341</f>
    </nc>
    <odxf>
      <numFmt numFmtId="0" formatCode="General"/>
    </odxf>
    <ndxf>
      <numFmt numFmtId="166" formatCode="#,##0.0"/>
    </ndxf>
  </rcc>
  <rcc rId="1077" sId="3" odxf="1" dxf="1">
    <nc r="J342">
      <f>G342+H342</f>
    </nc>
    <odxf>
      <numFmt numFmtId="0" formatCode="General"/>
    </odxf>
    <ndxf>
      <numFmt numFmtId="166" formatCode="#,##0.0"/>
    </ndxf>
  </rcc>
  <rcc rId="1078" sId="3" odxf="1" dxf="1">
    <nc r="J343">
      <f>G343+H343</f>
    </nc>
    <odxf>
      <numFmt numFmtId="0" formatCode="General"/>
    </odxf>
    <ndxf>
      <numFmt numFmtId="166" formatCode="#,##0.0"/>
    </ndxf>
  </rcc>
  <rcc rId="1079" sId="3" odxf="1" dxf="1">
    <nc r="J344">
      <f>G344+H344</f>
    </nc>
    <odxf>
      <numFmt numFmtId="0" formatCode="General"/>
    </odxf>
    <ndxf>
      <numFmt numFmtId="166" formatCode="#,##0.0"/>
    </ndxf>
  </rcc>
  <rcc rId="1080" sId="3" odxf="1" dxf="1">
    <nc r="J345">
      <f>G345+H345</f>
    </nc>
    <odxf>
      <numFmt numFmtId="0" formatCode="General"/>
    </odxf>
    <ndxf>
      <numFmt numFmtId="166" formatCode="#,##0.0"/>
    </ndxf>
  </rcc>
  <rcc rId="1081" sId="3" odxf="1" dxf="1">
    <nc r="J346">
      <f>G346+H346</f>
    </nc>
    <odxf>
      <numFmt numFmtId="0" formatCode="General"/>
    </odxf>
    <ndxf>
      <numFmt numFmtId="166" formatCode="#,##0.0"/>
    </ndxf>
  </rcc>
  <rcc rId="1082" sId="3" odxf="1" dxf="1">
    <nc r="J347">
      <f>G347+H347</f>
    </nc>
    <odxf>
      <numFmt numFmtId="0" formatCode="General"/>
    </odxf>
    <ndxf>
      <numFmt numFmtId="166" formatCode="#,##0.0"/>
    </ndxf>
  </rcc>
  <rcc rId="1083" sId="3" odxf="1" dxf="1">
    <nc r="J348">
      <f>G348+H348</f>
    </nc>
    <odxf>
      <numFmt numFmtId="0" formatCode="General"/>
    </odxf>
    <ndxf>
      <numFmt numFmtId="166" formatCode="#,##0.0"/>
    </ndxf>
  </rcc>
  <rcc rId="1084" sId="3" odxf="1" dxf="1">
    <nc r="J349">
      <f>G349+H349</f>
    </nc>
    <odxf>
      <numFmt numFmtId="0" formatCode="General"/>
    </odxf>
    <ndxf>
      <numFmt numFmtId="166" formatCode="#,##0.0"/>
    </ndxf>
  </rcc>
  <rcc rId="1085" sId="3" odxf="1" dxf="1">
    <nc r="J350">
      <f>G350+H350</f>
    </nc>
    <odxf>
      <numFmt numFmtId="0" formatCode="General"/>
    </odxf>
    <ndxf>
      <numFmt numFmtId="166" formatCode="#,##0.0"/>
    </ndxf>
  </rcc>
  <rcc rId="1086" sId="3" odxf="1" dxf="1">
    <nc r="J351">
      <f>G351+H351</f>
    </nc>
    <odxf>
      <numFmt numFmtId="0" formatCode="General"/>
    </odxf>
    <ndxf>
      <numFmt numFmtId="166" formatCode="#,##0.0"/>
    </ndxf>
  </rcc>
  <rcc rId="1087" sId="3" odxf="1" dxf="1">
    <nc r="J352">
      <f>G352+H352</f>
    </nc>
    <odxf>
      <numFmt numFmtId="0" formatCode="General"/>
    </odxf>
    <ndxf>
      <numFmt numFmtId="166" formatCode="#,##0.0"/>
    </ndxf>
  </rcc>
  <rcc rId="1088" sId="3" odxf="1" dxf="1">
    <nc r="J353">
      <f>G353+H353</f>
    </nc>
    <odxf>
      <numFmt numFmtId="0" formatCode="General"/>
    </odxf>
    <ndxf>
      <numFmt numFmtId="166" formatCode="#,##0.0"/>
    </ndxf>
  </rcc>
  <rcc rId="1089" sId="3" odxf="1" dxf="1">
    <nc r="J354">
      <f>G354+H354</f>
    </nc>
    <odxf>
      <numFmt numFmtId="0" formatCode="General"/>
    </odxf>
    <ndxf>
      <numFmt numFmtId="166" formatCode="#,##0.0"/>
    </ndxf>
  </rcc>
  <rcc rId="1090" sId="3" odxf="1" dxf="1">
    <nc r="J355">
      <f>G355+H355</f>
    </nc>
    <odxf>
      <numFmt numFmtId="0" formatCode="General"/>
    </odxf>
    <ndxf>
      <numFmt numFmtId="166" formatCode="#,##0.0"/>
    </ndxf>
  </rcc>
  <rcc rId="1091" sId="3" odxf="1" dxf="1">
    <nc r="J356">
      <f>G356+H356</f>
    </nc>
    <odxf>
      <numFmt numFmtId="0" formatCode="General"/>
    </odxf>
    <ndxf>
      <numFmt numFmtId="166" formatCode="#,##0.0"/>
    </ndxf>
  </rcc>
  <rcc rId="1092" sId="3" odxf="1" dxf="1">
    <nc r="J357">
      <f>G357+H357</f>
    </nc>
    <odxf>
      <numFmt numFmtId="0" formatCode="General"/>
    </odxf>
    <ndxf>
      <numFmt numFmtId="166" formatCode="#,##0.0"/>
    </ndxf>
  </rcc>
  <rcc rId="1093" sId="3" odxf="1" dxf="1">
    <nc r="J358">
      <f>G358+H358</f>
    </nc>
    <odxf>
      <numFmt numFmtId="0" formatCode="General"/>
    </odxf>
    <ndxf>
      <numFmt numFmtId="166" formatCode="#,##0.0"/>
    </ndxf>
  </rcc>
  <rcc rId="1094" sId="3" odxf="1" dxf="1">
    <nc r="J359">
      <f>G359+H359</f>
    </nc>
    <odxf>
      <numFmt numFmtId="0" formatCode="General"/>
    </odxf>
    <ndxf>
      <numFmt numFmtId="166" formatCode="#,##0.0"/>
    </ndxf>
  </rcc>
  <rcc rId="1095" sId="3" odxf="1" dxf="1">
    <nc r="J360">
      <f>G360+H360</f>
    </nc>
    <odxf>
      <numFmt numFmtId="0" formatCode="General"/>
    </odxf>
    <ndxf>
      <numFmt numFmtId="166" formatCode="#,##0.0"/>
    </ndxf>
  </rcc>
  <rcc rId="1096" sId="3" odxf="1" dxf="1">
    <nc r="J361">
      <f>G361+H361</f>
    </nc>
    <odxf>
      <numFmt numFmtId="0" formatCode="General"/>
    </odxf>
    <ndxf>
      <numFmt numFmtId="166" formatCode="#,##0.0"/>
    </ndxf>
  </rcc>
  <rcc rId="1097" sId="3" odxf="1" dxf="1">
    <nc r="J362">
      <f>G362+H362</f>
    </nc>
    <odxf>
      <numFmt numFmtId="0" formatCode="General"/>
    </odxf>
    <ndxf>
      <numFmt numFmtId="166" formatCode="#,##0.0"/>
    </ndxf>
  </rcc>
  <rcc rId="1098" sId="3" odxf="1" dxf="1">
    <nc r="J363">
      <f>G363+H363</f>
    </nc>
    <odxf>
      <numFmt numFmtId="0" formatCode="General"/>
    </odxf>
    <ndxf>
      <numFmt numFmtId="166" formatCode="#,##0.0"/>
    </ndxf>
  </rcc>
  <rcc rId="1099" sId="3" odxf="1" dxf="1">
    <nc r="J364">
      <f>G364+H364</f>
    </nc>
    <odxf>
      <numFmt numFmtId="0" formatCode="General"/>
    </odxf>
    <ndxf>
      <numFmt numFmtId="166" formatCode="#,##0.0"/>
    </ndxf>
  </rcc>
  <rcc rId="1100" sId="3" odxf="1" dxf="1">
    <nc r="J365">
      <f>G365+H365</f>
    </nc>
    <odxf>
      <numFmt numFmtId="0" formatCode="General"/>
    </odxf>
    <ndxf>
      <numFmt numFmtId="166" formatCode="#,##0.0"/>
    </ndxf>
  </rcc>
  <rcc rId="1101" sId="3" odxf="1" dxf="1">
    <nc r="J366">
      <f>G366+H366</f>
    </nc>
    <odxf>
      <numFmt numFmtId="0" formatCode="General"/>
    </odxf>
    <ndxf>
      <numFmt numFmtId="166" formatCode="#,##0.0"/>
    </ndxf>
  </rcc>
  <rcc rId="1102" sId="3" odxf="1" dxf="1">
    <nc r="J367">
      <f>G367+H367</f>
    </nc>
    <odxf>
      <numFmt numFmtId="0" formatCode="General"/>
    </odxf>
    <ndxf>
      <numFmt numFmtId="166" formatCode="#,##0.0"/>
    </ndxf>
  </rcc>
  <rcc rId="1103" sId="3" odxf="1" dxf="1">
    <nc r="J368">
      <f>G368+H368</f>
    </nc>
    <odxf>
      <numFmt numFmtId="0" formatCode="General"/>
    </odxf>
    <ndxf>
      <numFmt numFmtId="166" formatCode="#,##0.0"/>
    </ndxf>
  </rcc>
  <rcc rId="1104" sId="3" odxf="1" dxf="1">
    <nc r="J369">
      <f>G369+H369</f>
    </nc>
    <odxf>
      <numFmt numFmtId="0" formatCode="General"/>
    </odxf>
    <ndxf>
      <numFmt numFmtId="166" formatCode="#,##0.0"/>
    </ndxf>
  </rcc>
  <rcc rId="1105" sId="3" odxf="1" dxf="1">
    <nc r="J370">
      <f>G370+H370</f>
    </nc>
    <odxf>
      <numFmt numFmtId="0" formatCode="General"/>
    </odxf>
    <ndxf>
      <numFmt numFmtId="166" formatCode="#,##0.0"/>
    </ndxf>
  </rcc>
  <rcc rId="1106" sId="3" odxf="1" dxf="1">
    <nc r="J371">
      <f>G371+H371</f>
    </nc>
    <odxf>
      <numFmt numFmtId="0" formatCode="General"/>
    </odxf>
    <ndxf>
      <numFmt numFmtId="166" formatCode="#,##0.0"/>
    </ndxf>
  </rcc>
  <rcc rId="1107" sId="3" odxf="1" dxf="1">
    <nc r="J372">
      <f>G372+H372</f>
    </nc>
    <odxf>
      <numFmt numFmtId="0" formatCode="General"/>
    </odxf>
    <ndxf>
      <numFmt numFmtId="166" formatCode="#,##0.0"/>
    </ndxf>
  </rcc>
  <rcc rId="1108" sId="3" odxf="1" dxf="1">
    <nc r="J373">
      <f>G373+H373</f>
    </nc>
    <odxf>
      <numFmt numFmtId="0" formatCode="General"/>
    </odxf>
    <ndxf>
      <numFmt numFmtId="166" formatCode="#,##0.0"/>
    </ndxf>
  </rcc>
  <rcc rId="1109" sId="3" odxf="1" dxf="1">
    <nc r="J374">
      <f>G374+H374</f>
    </nc>
    <odxf>
      <numFmt numFmtId="0" formatCode="General"/>
    </odxf>
    <ndxf>
      <numFmt numFmtId="166" formatCode="#,##0.0"/>
    </ndxf>
  </rcc>
  <rcc rId="1110" sId="3" odxf="1" dxf="1">
    <nc r="J375">
      <f>G375+H375</f>
    </nc>
    <odxf>
      <numFmt numFmtId="0" formatCode="General"/>
    </odxf>
    <ndxf>
      <numFmt numFmtId="166" formatCode="#,##0.0"/>
    </ndxf>
  </rcc>
  <rcc rId="1111" sId="3" odxf="1" dxf="1">
    <nc r="J376">
      <f>G376+H376</f>
    </nc>
    <odxf>
      <numFmt numFmtId="0" formatCode="General"/>
    </odxf>
    <ndxf>
      <numFmt numFmtId="166" formatCode="#,##0.0"/>
    </ndxf>
  </rcc>
  <rcc rId="1112" sId="3" odxf="1" dxf="1">
    <nc r="J377">
      <f>G377+H377</f>
    </nc>
    <odxf>
      <numFmt numFmtId="0" formatCode="General"/>
    </odxf>
    <ndxf>
      <numFmt numFmtId="166" formatCode="#,##0.0"/>
    </ndxf>
  </rcc>
  <rcc rId="1113" sId="3" odxf="1" dxf="1">
    <nc r="J378">
      <f>G378+H378</f>
    </nc>
    <odxf>
      <numFmt numFmtId="0" formatCode="General"/>
    </odxf>
    <ndxf>
      <numFmt numFmtId="166" formatCode="#,##0.0"/>
    </ndxf>
  </rcc>
  <rcc rId="1114" sId="3" odxf="1" dxf="1">
    <nc r="J379">
      <f>G379+H379</f>
    </nc>
    <odxf>
      <numFmt numFmtId="0" formatCode="General"/>
    </odxf>
    <ndxf>
      <numFmt numFmtId="166" formatCode="#,##0.0"/>
    </ndxf>
  </rcc>
  <rcc rId="1115" sId="3" odxf="1" dxf="1">
    <nc r="J380">
      <f>G380+H380</f>
    </nc>
    <odxf>
      <numFmt numFmtId="0" formatCode="General"/>
    </odxf>
    <ndxf>
      <numFmt numFmtId="166" formatCode="#,##0.0"/>
    </ndxf>
  </rcc>
  <rcc rId="1116" sId="3" odxf="1" dxf="1">
    <nc r="J381">
      <f>G381+H381</f>
    </nc>
    <odxf>
      <numFmt numFmtId="0" formatCode="General"/>
    </odxf>
    <ndxf>
      <numFmt numFmtId="166" formatCode="#,##0.0"/>
    </ndxf>
  </rcc>
  <rcc rId="1117" sId="3" odxf="1" dxf="1">
    <nc r="J382">
      <f>G382+H382</f>
    </nc>
    <odxf>
      <numFmt numFmtId="0" formatCode="General"/>
    </odxf>
    <ndxf>
      <numFmt numFmtId="166" formatCode="#,##0.0"/>
    </ndxf>
  </rcc>
  <rcc rId="1118" sId="3" odxf="1" dxf="1">
    <nc r="J383">
      <f>G383+H383</f>
    </nc>
    <odxf>
      <numFmt numFmtId="0" formatCode="General"/>
    </odxf>
    <ndxf>
      <numFmt numFmtId="166" formatCode="#,##0.0"/>
    </ndxf>
  </rcc>
  <rcc rId="1119" sId="3" odxf="1" dxf="1">
    <nc r="J384">
      <f>G384+H384</f>
    </nc>
    <odxf>
      <numFmt numFmtId="0" formatCode="General"/>
    </odxf>
    <ndxf>
      <numFmt numFmtId="166" formatCode="#,##0.0"/>
    </ndxf>
  </rcc>
  <rcc rId="1120" sId="3" odxf="1" dxf="1">
    <nc r="J385">
      <f>G385+H385</f>
    </nc>
    <odxf>
      <numFmt numFmtId="0" formatCode="General"/>
    </odxf>
    <ndxf>
      <numFmt numFmtId="166" formatCode="#,##0.0"/>
    </ndxf>
  </rcc>
  <rcc rId="1121" sId="3" odxf="1" dxf="1">
    <nc r="J386">
      <f>G386+H386</f>
    </nc>
    <odxf>
      <numFmt numFmtId="0" formatCode="General"/>
    </odxf>
    <ndxf>
      <numFmt numFmtId="166" formatCode="#,##0.0"/>
    </ndxf>
  </rcc>
  <rcc rId="1122" sId="3" odxf="1" dxf="1">
    <nc r="J387">
      <f>G387+H387</f>
    </nc>
    <odxf>
      <numFmt numFmtId="0" formatCode="General"/>
    </odxf>
    <ndxf>
      <numFmt numFmtId="166" formatCode="#,##0.0"/>
    </ndxf>
  </rcc>
  <rcc rId="1123" sId="3" odxf="1" dxf="1">
    <nc r="J388">
      <f>G388+H388</f>
    </nc>
    <odxf>
      <numFmt numFmtId="0" formatCode="General"/>
    </odxf>
    <ndxf>
      <numFmt numFmtId="166" formatCode="#,##0.0"/>
    </ndxf>
  </rcc>
  <rcc rId="1124" sId="3" odxf="1" dxf="1">
    <nc r="J389">
      <f>G389+H389</f>
    </nc>
    <odxf>
      <numFmt numFmtId="0" formatCode="General"/>
    </odxf>
    <ndxf>
      <numFmt numFmtId="166" formatCode="#,##0.0"/>
    </ndxf>
  </rcc>
  <rcc rId="1125" sId="3" odxf="1" dxf="1">
    <nc r="J390">
      <f>G390+H390</f>
    </nc>
    <odxf>
      <numFmt numFmtId="0" formatCode="General"/>
    </odxf>
    <ndxf>
      <numFmt numFmtId="166" formatCode="#,##0.0"/>
    </ndxf>
  </rcc>
  <rcc rId="1126" sId="3" odxf="1" dxf="1">
    <nc r="J391">
      <f>G391+H391</f>
    </nc>
    <odxf>
      <numFmt numFmtId="0" formatCode="General"/>
    </odxf>
    <ndxf>
      <numFmt numFmtId="166" formatCode="#,##0.0"/>
    </ndxf>
  </rcc>
  <rcc rId="1127" sId="3" odxf="1" dxf="1">
    <nc r="J392">
      <f>G392+H392</f>
    </nc>
    <odxf>
      <numFmt numFmtId="0" formatCode="General"/>
    </odxf>
    <ndxf>
      <numFmt numFmtId="166" formatCode="#,##0.0"/>
    </ndxf>
  </rcc>
  <rcc rId="1128" sId="3" odxf="1" dxf="1">
    <nc r="J393">
      <f>G393+H393</f>
    </nc>
    <odxf>
      <numFmt numFmtId="0" formatCode="General"/>
    </odxf>
    <ndxf>
      <numFmt numFmtId="166" formatCode="#,##0.0"/>
    </ndxf>
  </rcc>
  <rcc rId="1129" sId="3" odxf="1" dxf="1">
    <nc r="J394">
      <f>G394+H394</f>
    </nc>
    <odxf>
      <numFmt numFmtId="0" formatCode="General"/>
    </odxf>
    <ndxf>
      <numFmt numFmtId="166" formatCode="#,##0.0"/>
    </ndxf>
  </rcc>
  <rcc rId="1130" sId="3" odxf="1" dxf="1">
    <nc r="J395">
      <f>G395+H395</f>
    </nc>
    <odxf>
      <numFmt numFmtId="0" formatCode="General"/>
    </odxf>
    <ndxf>
      <numFmt numFmtId="166" formatCode="#,##0.0"/>
    </ndxf>
  </rcc>
  <rcc rId="1131" sId="3" odxf="1" dxf="1">
    <nc r="J396">
      <f>G396+H396</f>
    </nc>
    <odxf>
      <numFmt numFmtId="0" formatCode="General"/>
    </odxf>
    <ndxf>
      <numFmt numFmtId="166" formatCode="#,##0.0"/>
    </ndxf>
  </rcc>
  <rcc rId="1132" sId="3" odxf="1" dxf="1">
    <nc r="J397">
      <f>G397+H397</f>
    </nc>
    <odxf>
      <numFmt numFmtId="0" formatCode="General"/>
    </odxf>
    <ndxf>
      <numFmt numFmtId="166" formatCode="#,##0.0"/>
    </ndxf>
  </rcc>
  <rcc rId="1133" sId="3" odxf="1" dxf="1">
    <nc r="J398">
      <f>G398+H398</f>
    </nc>
    <odxf>
      <numFmt numFmtId="0" formatCode="General"/>
    </odxf>
    <ndxf>
      <numFmt numFmtId="166" formatCode="#,##0.0"/>
    </ndxf>
  </rcc>
  <rcc rId="1134" sId="3" odxf="1" dxf="1">
    <nc r="J399">
      <f>G399+H399</f>
    </nc>
    <odxf>
      <numFmt numFmtId="0" formatCode="General"/>
    </odxf>
    <ndxf>
      <numFmt numFmtId="166" formatCode="#,##0.0"/>
    </ndxf>
  </rcc>
  <rcc rId="1135" sId="3" odxf="1" dxf="1">
    <nc r="J400">
      <f>G400+H400</f>
    </nc>
    <odxf>
      <numFmt numFmtId="0" formatCode="General"/>
    </odxf>
    <ndxf>
      <numFmt numFmtId="166" formatCode="#,##0.0"/>
    </ndxf>
  </rcc>
  <rcc rId="1136" sId="3" odxf="1" dxf="1">
    <nc r="J401">
      <f>G401+H401</f>
    </nc>
    <odxf>
      <numFmt numFmtId="0" formatCode="General"/>
    </odxf>
    <ndxf>
      <numFmt numFmtId="166" formatCode="#,##0.0"/>
    </ndxf>
  </rcc>
  <rcc rId="1137" sId="3" odxf="1" dxf="1">
    <nc r="J402">
      <f>G402+H402</f>
    </nc>
    <odxf>
      <numFmt numFmtId="0" formatCode="General"/>
    </odxf>
    <ndxf>
      <numFmt numFmtId="166" formatCode="#,##0.0"/>
    </ndxf>
  </rcc>
  <rcc rId="1138" sId="3" odxf="1" dxf="1">
    <nc r="J403">
      <f>G403+H403</f>
    </nc>
    <odxf>
      <numFmt numFmtId="0" formatCode="General"/>
    </odxf>
    <ndxf>
      <numFmt numFmtId="166" formatCode="#,##0.0"/>
    </ndxf>
  </rcc>
  <rcc rId="1139" sId="3" odxf="1" dxf="1">
    <nc r="J404">
      <f>G404+H404</f>
    </nc>
    <odxf>
      <numFmt numFmtId="0" formatCode="General"/>
    </odxf>
    <ndxf>
      <numFmt numFmtId="166" formatCode="#,##0.0"/>
    </ndxf>
  </rcc>
  <rcc rId="1140" sId="3" odxf="1" dxf="1">
    <nc r="J405">
      <f>G405+H405</f>
    </nc>
    <odxf>
      <numFmt numFmtId="0" formatCode="General"/>
    </odxf>
    <ndxf>
      <numFmt numFmtId="166" formatCode="#,##0.0"/>
    </ndxf>
  </rcc>
  <rcc rId="1141" sId="3" odxf="1" dxf="1">
    <nc r="J406">
      <f>G406+H406</f>
    </nc>
    <odxf>
      <numFmt numFmtId="0" formatCode="General"/>
    </odxf>
    <ndxf>
      <numFmt numFmtId="166" formatCode="#,##0.0"/>
    </ndxf>
  </rcc>
  <rcc rId="1142" sId="3" odxf="1" dxf="1">
    <nc r="J407">
      <f>G407+H407</f>
    </nc>
    <odxf>
      <numFmt numFmtId="0" formatCode="General"/>
    </odxf>
    <ndxf>
      <numFmt numFmtId="166" formatCode="#,##0.0"/>
    </ndxf>
  </rcc>
  <rcc rId="1143" sId="3" odxf="1" dxf="1">
    <nc r="J408">
      <f>G408+H408</f>
    </nc>
    <odxf>
      <numFmt numFmtId="0" formatCode="General"/>
    </odxf>
    <ndxf>
      <numFmt numFmtId="166" formatCode="#,##0.0"/>
    </ndxf>
  </rcc>
  <rcc rId="1144" sId="3" odxf="1" dxf="1">
    <nc r="J409">
      <f>G409+H409</f>
    </nc>
    <odxf>
      <numFmt numFmtId="0" formatCode="General"/>
    </odxf>
    <ndxf>
      <numFmt numFmtId="166" formatCode="#,##0.0"/>
    </ndxf>
  </rcc>
  <rcc rId="1145" sId="3" odxf="1" dxf="1">
    <nc r="J410">
      <f>G410+H410</f>
    </nc>
    <odxf>
      <numFmt numFmtId="0" formatCode="General"/>
    </odxf>
    <ndxf>
      <numFmt numFmtId="166" formatCode="#,##0.0"/>
    </ndxf>
  </rcc>
  <rcc rId="1146" sId="3" odxf="1" dxf="1">
    <nc r="J411">
      <f>G411+H411</f>
    </nc>
    <odxf>
      <numFmt numFmtId="0" formatCode="General"/>
    </odxf>
    <ndxf>
      <numFmt numFmtId="166" formatCode="#,##0.0"/>
    </ndxf>
  </rcc>
  <rcc rId="1147" sId="3" odxf="1" dxf="1">
    <nc r="J412">
      <f>G412+H412</f>
    </nc>
    <odxf>
      <numFmt numFmtId="0" formatCode="General"/>
    </odxf>
    <ndxf>
      <numFmt numFmtId="166" formatCode="#,##0.0"/>
    </ndxf>
  </rcc>
  <rcc rId="1148" sId="3" odxf="1" dxf="1">
    <nc r="J413">
      <f>G413+H413</f>
    </nc>
    <odxf>
      <numFmt numFmtId="0" formatCode="General"/>
    </odxf>
    <ndxf>
      <numFmt numFmtId="166" formatCode="#,##0.0"/>
    </ndxf>
  </rcc>
  <rcc rId="1149" sId="3" odxf="1" dxf="1">
    <nc r="J414">
      <f>G414+H414</f>
    </nc>
    <odxf>
      <numFmt numFmtId="0" formatCode="General"/>
    </odxf>
    <ndxf>
      <numFmt numFmtId="166" formatCode="#,##0.0"/>
    </ndxf>
  </rcc>
  <rcc rId="1150" sId="3" odxf="1" dxf="1">
    <nc r="J415">
      <f>G415+H415</f>
    </nc>
    <odxf>
      <numFmt numFmtId="0" formatCode="General"/>
    </odxf>
    <ndxf>
      <numFmt numFmtId="166" formatCode="#,##0.0"/>
    </ndxf>
  </rcc>
  <rcc rId="1151" sId="3" odxf="1" dxf="1">
    <nc r="J416">
      <f>G416+H416</f>
    </nc>
    <odxf>
      <numFmt numFmtId="0" formatCode="General"/>
    </odxf>
    <ndxf>
      <numFmt numFmtId="166" formatCode="#,##0.0"/>
    </ndxf>
  </rcc>
  <rcc rId="1152" sId="3" odxf="1" dxf="1">
    <nc r="J417">
      <f>G417+H417</f>
    </nc>
    <odxf>
      <numFmt numFmtId="0" formatCode="General"/>
    </odxf>
    <ndxf>
      <numFmt numFmtId="166" formatCode="#,##0.0"/>
    </ndxf>
  </rcc>
  <rcc rId="1153" sId="3" odxf="1" dxf="1">
    <nc r="J418">
      <f>G418+H418</f>
    </nc>
    <odxf>
      <numFmt numFmtId="0" formatCode="General"/>
    </odxf>
    <ndxf>
      <numFmt numFmtId="166" formatCode="#,##0.0"/>
    </ndxf>
  </rcc>
  <rcc rId="1154" sId="3" odxf="1" dxf="1">
    <nc r="J419">
      <f>G419+H419</f>
    </nc>
    <odxf>
      <numFmt numFmtId="0" formatCode="General"/>
    </odxf>
    <ndxf>
      <numFmt numFmtId="166" formatCode="#,##0.0"/>
    </ndxf>
  </rcc>
  <rcc rId="1155" sId="3" odxf="1" dxf="1">
    <nc r="J420">
      <f>G420+H420</f>
    </nc>
    <odxf>
      <numFmt numFmtId="0" formatCode="General"/>
    </odxf>
    <ndxf>
      <numFmt numFmtId="166" formatCode="#,##0.0"/>
    </ndxf>
  </rcc>
  <rcc rId="1156" sId="3" odxf="1" dxf="1">
    <nc r="J421">
      <f>G421+H421</f>
    </nc>
    <odxf>
      <numFmt numFmtId="0" formatCode="General"/>
    </odxf>
    <ndxf>
      <numFmt numFmtId="166" formatCode="#,##0.0"/>
    </ndxf>
  </rcc>
  <rcc rId="1157" sId="3" odxf="1" dxf="1">
    <nc r="J422">
      <f>G422+H422</f>
    </nc>
    <odxf>
      <numFmt numFmtId="0" formatCode="General"/>
    </odxf>
    <ndxf>
      <numFmt numFmtId="166" formatCode="#,##0.0"/>
    </ndxf>
  </rcc>
  <rcc rId="1158" sId="3" odxf="1" dxf="1">
    <nc r="J423">
      <f>G423+H423</f>
    </nc>
    <odxf>
      <numFmt numFmtId="0" formatCode="General"/>
    </odxf>
    <ndxf>
      <numFmt numFmtId="166" formatCode="#,##0.0"/>
    </ndxf>
  </rcc>
  <rcc rId="1159" sId="3" odxf="1" dxf="1">
    <nc r="J424">
      <f>G424+H424</f>
    </nc>
    <odxf>
      <numFmt numFmtId="0" formatCode="General"/>
    </odxf>
    <ndxf>
      <numFmt numFmtId="166" formatCode="#,##0.0"/>
    </ndxf>
  </rcc>
  <rcc rId="1160" sId="3" odxf="1" dxf="1">
    <nc r="J425">
      <f>G425+H425</f>
    </nc>
    <odxf>
      <numFmt numFmtId="0" formatCode="General"/>
    </odxf>
    <ndxf>
      <numFmt numFmtId="166" formatCode="#,##0.0"/>
    </ndxf>
  </rcc>
  <rcc rId="1161" sId="3" odxf="1" dxf="1">
    <nc r="J426">
      <f>G426+H426</f>
    </nc>
    <odxf>
      <numFmt numFmtId="0" formatCode="General"/>
    </odxf>
    <ndxf>
      <numFmt numFmtId="166" formatCode="#,##0.0"/>
    </ndxf>
  </rcc>
  <rcc rId="1162" sId="3" odxf="1" dxf="1">
    <nc r="J427">
      <f>G427+H427</f>
    </nc>
    <odxf>
      <numFmt numFmtId="0" formatCode="General"/>
    </odxf>
    <ndxf>
      <numFmt numFmtId="166" formatCode="#,##0.0"/>
    </ndxf>
  </rcc>
  <rcc rId="1163" sId="3" odxf="1" dxf="1">
    <nc r="J428">
      <f>G428+H428</f>
    </nc>
    <odxf>
      <numFmt numFmtId="0" formatCode="General"/>
    </odxf>
    <ndxf>
      <numFmt numFmtId="166" formatCode="#,##0.0"/>
    </ndxf>
  </rcc>
  <rcc rId="1164" sId="3" odxf="1" dxf="1">
    <nc r="J429">
      <f>G429+H429</f>
    </nc>
    <odxf>
      <numFmt numFmtId="0" formatCode="General"/>
    </odxf>
    <ndxf>
      <numFmt numFmtId="166" formatCode="#,##0.0"/>
    </ndxf>
  </rcc>
  <rcc rId="1165" sId="3" odxf="1" dxf="1">
    <nc r="J430">
      <f>G430+H430</f>
    </nc>
    <odxf>
      <numFmt numFmtId="0" formatCode="General"/>
    </odxf>
    <ndxf>
      <numFmt numFmtId="166" formatCode="#,##0.0"/>
    </ndxf>
  </rcc>
  <rcc rId="1166" sId="3" odxf="1" dxf="1">
    <nc r="J431">
      <f>G431+H431</f>
    </nc>
    <odxf>
      <numFmt numFmtId="0" formatCode="General"/>
    </odxf>
    <ndxf>
      <numFmt numFmtId="166" formatCode="#,##0.0"/>
    </ndxf>
  </rcc>
  <rcc rId="1167" sId="3" odxf="1" dxf="1">
    <nc r="J432">
      <f>G432+H432</f>
    </nc>
    <odxf>
      <numFmt numFmtId="0" formatCode="General"/>
    </odxf>
    <ndxf>
      <numFmt numFmtId="166" formatCode="#,##0.0"/>
    </ndxf>
  </rcc>
  <rcc rId="1168" sId="3" odxf="1" dxf="1">
    <nc r="J433">
      <f>G433+H433</f>
    </nc>
    <odxf>
      <numFmt numFmtId="0" formatCode="General"/>
    </odxf>
    <ndxf>
      <numFmt numFmtId="166" formatCode="#,##0.0"/>
    </ndxf>
  </rcc>
  <rcc rId="1169" sId="3">
    <nc r="J434">
      <f>G434+H434</f>
    </nc>
  </rcc>
  <rcc rId="1170" sId="3" odxf="1" dxf="1">
    <nc r="J435">
      <f>G435+H435</f>
    </nc>
    <odxf>
      <numFmt numFmtId="0" formatCode="General"/>
    </odxf>
    <ndxf>
      <numFmt numFmtId="166" formatCode="#,##0.0"/>
    </ndxf>
  </rcc>
  <rcc rId="1171" sId="3" odxf="1" dxf="1">
    <nc r="J436">
      <f>G436+H436</f>
    </nc>
    <odxf>
      <numFmt numFmtId="0" formatCode="General"/>
    </odxf>
    <ndxf>
      <numFmt numFmtId="166" formatCode="#,##0.0"/>
    </ndxf>
  </rcc>
  <rcc rId="1172" sId="3" odxf="1" dxf="1">
    <nc r="J437">
      <f>G437+H437</f>
    </nc>
    <odxf>
      <numFmt numFmtId="0" formatCode="General"/>
    </odxf>
    <ndxf>
      <numFmt numFmtId="166" formatCode="#,##0.0"/>
    </ndxf>
  </rcc>
  <rcc rId="1173" sId="3" odxf="1" dxf="1">
    <nc r="J438">
      <f>G438+H438</f>
    </nc>
    <odxf>
      <numFmt numFmtId="0" formatCode="General"/>
    </odxf>
    <ndxf>
      <numFmt numFmtId="166" formatCode="#,##0.0"/>
    </ndxf>
  </rcc>
  <rcc rId="1174" sId="3" odxf="1" dxf="1">
    <nc r="J439">
      <f>G439+H439</f>
    </nc>
    <odxf>
      <numFmt numFmtId="0" formatCode="General"/>
    </odxf>
    <ndxf>
      <numFmt numFmtId="166" formatCode="#,##0.0"/>
    </ndxf>
  </rcc>
  <rcc rId="1175" sId="3" odxf="1" dxf="1">
    <nc r="J440">
      <f>G440+H440</f>
    </nc>
    <odxf>
      <numFmt numFmtId="0" formatCode="General"/>
    </odxf>
    <ndxf>
      <numFmt numFmtId="166" formatCode="#,##0.0"/>
    </ndxf>
  </rcc>
  <rcc rId="1176" sId="3" odxf="1" dxf="1">
    <nc r="J441">
      <f>G441+H441</f>
    </nc>
    <odxf>
      <numFmt numFmtId="0" formatCode="General"/>
    </odxf>
    <ndxf>
      <numFmt numFmtId="166" formatCode="#,##0.0"/>
    </ndxf>
  </rcc>
  <rcc rId="1177" sId="3" odxf="1" dxf="1">
    <nc r="J442">
      <f>G442+H442</f>
    </nc>
    <odxf>
      <numFmt numFmtId="0" formatCode="General"/>
    </odxf>
    <ndxf>
      <numFmt numFmtId="166" formatCode="#,##0.0"/>
    </ndxf>
  </rcc>
  <rcc rId="1178" sId="3">
    <nc r="J443">
      <f>G443+H443</f>
    </nc>
  </rcc>
  <rcc rId="1179" sId="3" odxf="1" dxf="1">
    <nc r="J444">
      <f>G444+H444</f>
    </nc>
    <odxf>
      <numFmt numFmtId="0" formatCode="General"/>
    </odxf>
    <ndxf>
      <numFmt numFmtId="166" formatCode="#,##0.0"/>
    </ndxf>
  </rcc>
  <rcc rId="1180" sId="3" odxf="1" dxf="1">
    <nc r="J445">
      <f>G445+H445</f>
    </nc>
    <odxf>
      <numFmt numFmtId="0" formatCode="General"/>
    </odxf>
    <ndxf>
      <numFmt numFmtId="166" formatCode="#,##0.0"/>
    </ndxf>
  </rcc>
  <rcc rId="1181" sId="3" odxf="1" dxf="1">
    <nc r="J446">
      <f>G446+H446</f>
    </nc>
    <odxf>
      <numFmt numFmtId="0" formatCode="General"/>
    </odxf>
    <ndxf>
      <numFmt numFmtId="166" formatCode="#,##0.0"/>
    </ndxf>
  </rcc>
  <rcc rId="1182" sId="3" odxf="1" dxf="1">
    <nc r="J447">
      <f>G447+H447</f>
    </nc>
    <odxf>
      <numFmt numFmtId="0" formatCode="General"/>
    </odxf>
    <ndxf>
      <numFmt numFmtId="166" formatCode="#,##0.0"/>
    </ndxf>
  </rcc>
  <rcc rId="1183" sId="3" odxf="1" dxf="1">
    <nc r="J448">
      <f>G448+H448</f>
    </nc>
    <odxf>
      <numFmt numFmtId="0" formatCode="General"/>
    </odxf>
    <ndxf>
      <numFmt numFmtId="166" formatCode="#,##0.0"/>
    </ndxf>
  </rcc>
  <rcc rId="1184" sId="3" odxf="1" dxf="1">
    <nc r="J449">
      <f>G449+H449</f>
    </nc>
    <odxf>
      <numFmt numFmtId="0" formatCode="General"/>
    </odxf>
    <ndxf>
      <numFmt numFmtId="166" formatCode="#,##0.0"/>
    </ndxf>
  </rcc>
  <rcc rId="1185" sId="3" odxf="1" dxf="1">
    <nc r="J450">
      <f>G450+H450</f>
    </nc>
    <odxf>
      <numFmt numFmtId="0" formatCode="General"/>
    </odxf>
    <ndxf>
      <numFmt numFmtId="166" formatCode="#,##0.0"/>
    </ndxf>
  </rcc>
  <rcc rId="1186" sId="3" odxf="1" dxf="1">
    <nc r="J451">
      <f>G451+H451</f>
    </nc>
    <odxf>
      <numFmt numFmtId="0" formatCode="General"/>
    </odxf>
    <ndxf>
      <numFmt numFmtId="166" formatCode="#,##0.0"/>
    </ndxf>
  </rcc>
  <rcc rId="1187" sId="3" odxf="1" dxf="1">
    <nc r="J452">
      <f>G452+H452</f>
    </nc>
    <odxf>
      <numFmt numFmtId="0" formatCode="General"/>
    </odxf>
    <ndxf>
      <numFmt numFmtId="166" formatCode="#,##0.0"/>
    </ndxf>
  </rcc>
  <rcc rId="1188" sId="3" odxf="1" dxf="1">
    <nc r="J453">
      <f>G453+H453</f>
    </nc>
    <odxf>
      <numFmt numFmtId="0" formatCode="General"/>
    </odxf>
    <ndxf>
      <numFmt numFmtId="166" formatCode="#,##0.0"/>
    </ndxf>
  </rcc>
  <rcc rId="1189" sId="3" odxf="1" dxf="1">
    <nc r="J454">
      <f>G454+H454</f>
    </nc>
    <odxf>
      <numFmt numFmtId="0" formatCode="General"/>
    </odxf>
    <ndxf>
      <numFmt numFmtId="166" formatCode="#,##0.0"/>
    </ndxf>
  </rcc>
  <rcc rId="1190" sId="3" odxf="1" dxf="1">
    <nc r="J455">
      <f>G455+H455</f>
    </nc>
    <odxf>
      <numFmt numFmtId="0" formatCode="General"/>
    </odxf>
    <ndxf>
      <numFmt numFmtId="166" formatCode="#,##0.0"/>
    </ndxf>
  </rcc>
  <rcc rId="1191" sId="3" odxf="1" dxf="1">
    <nc r="J456">
      <f>G456+H456</f>
    </nc>
    <odxf>
      <numFmt numFmtId="0" formatCode="General"/>
    </odxf>
    <ndxf>
      <numFmt numFmtId="166" formatCode="#,##0.0"/>
    </ndxf>
  </rcc>
  <rcc rId="1192" sId="3" odxf="1" dxf="1">
    <nc r="J457">
      <f>G457+H457</f>
    </nc>
    <odxf>
      <numFmt numFmtId="0" formatCode="General"/>
    </odxf>
    <ndxf>
      <numFmt numFmtId="166" formatCode="#,##0.0"/>
    </ndxf>
  </rcc>
  <rcc rId="1193" sId="3" odxf="1" dxf="1">
    <nc r="J458">
      <f>G458+H458</f>
    </nc>
    <odxf>
      <numFmt numFmtId="0" formatCode="General"/>
    </odxf>
    <ndxf>
      <numFmt numFmtId="166" formatCode="#,##0.0"/>
    </ndxf>
  </rcc>
  <rcc rId="1194" sId="3" odxf="1" dxf="1">
    <nc r="J459">
      <f>G459+H459</f>
    </nc>
    <odxf>
      <numFmt numFmtId="0" formatCode="General"/>
    </odxf>
    <ndxf>
      <numFmt numFmtId="166" formatCode="#,##0.0"/>
    </ndxf>
  </rcc>
  <rcc rId="1195" sId="3" odxf="1" dxf="1">
    <nc r="J460">
      <f>G460+H460</f>
    </nc>
    <odxf>
      <numFmt numFmtId="0" formatCode="General"/>
    </odxf>
    <ndxf>
      <numFmt numFmtId="166" formatCode="#,##0.0"/>
    </ndxf>
  </rcc>
  <rcc rId="1196" sId="3" odxf="1" dxf="1">
    <nc r="J461">
      <f>G461+H461</f>
    </nc>
    <odxf>
      <numFmt numFmtId="0" formatCode="General"/>
    </odxf>
    <ndxf>
      <numFmt numFmtId="166" formatCode="#,##0.0"/>
    </ndxf>
  </rcc>
  <rcc rId="1197" sId="3" odxf="1" dxf="1">
    <nc r="J462">
      <f>G462+H462</f>
    </nc>
    <odxf>
      <numFmt numFmtId="0" formatCode="General"/>
    </odxf>
    <ndxf>
      <numFmt numFmtId="166" formatCode="#,##0.0"/>
    </ndxf>
  </rcc>
  <rcc rId="1198" sId="3" odxf="1" dxf="1">
    <nc r="J463">
      <f>G463+H463</f>
    </nc>
    <odxf>
      <numFmt numFmtId="0" formatCode="General"/>
    </odxf>
    <ndxf>
      <numFmt numFmtId="166" formatCode="#,##0.0"/>
    </ndxf>
  </rcc>
  <rcc rId="1199" sId="3" odxf="1" dxf="1">
    <nc r="J464">
      <f>G464+H464</f>
    </nc>
    <odxf>
      <numFmt numFmtId="0" formatCode="General"/>
    </odxf>
    <ndxf>
      <numFmt numFmtId="166" formatCode="#,##0.0"/>
    </ndxf>
  </rcc>
  <rcc rId="1200" sId="3" odxf="1" dxf="1">
    <nc r="J465">
      <f>G465+H465</f>
    </nc>
    <odxf>
      <numFmt numFmtId="0" formatCode="General"/>
    </odxf>
    <ndxf>
      <numFmt numFmtId="166" formatCode="#,##0.0"/>
    </ndxf>
  </rcc>
  <rcc rId="1201" sId="3" odxf="1" dxf="1">
    <nc r="J466">
      <f>G466+H466</f>
    </nc>
    <odxf>
      <numFmt numFmtId="0" formatCode="General"/>
    </odxf>
    <ndxf>
      <numFmt numFmtId="166" formatCode="#,##0.0"/>
    </ndxf>
  </rcc>
  <rcc rId="1202" sId="3" odxf="1" dxf="1">
    <nc r="J467">
      <f>G467+H467</f>
    </nc>
    <odxf>
      <numFmt numFmtId="0" formatCode="General"/>
    </odxf>
    <ndxf>
      <numFmt numFmtId="166" formatCode="#,##0.0"/>
    </ndxf>
  </rcc>
  <rcc rId="1203" sId="3" odxf="1" dxf="1">
    <nc r="J468">
      <f>G468+H468</f>
    </nc>
    <odxf>
      <numFmt numFmtId="0" formatCode="General"/>
    </odxf>
    <ndxf>
      <numFmt numFmtId="166" formatCode="#,##0.0"/>
    </ndxf>
  </rcc>
  <rcc rId="1204" sId="3" odxf="1" dxf="1">
    <nc r="J469">
      <f>G469+H469</f>
    </nc>
    <odxf>
      <numFmt numFmtId="0" formatCode="General"/>
    </odxf>
    <ndxf>
      <numFmt numFmtId="166" formatCode="#,##0.0"/>
    </ndxf>
  </rcc>
  <rcc rId="1205" sId="3" odxf="1" dxf="1">
    <nc r="J470">
      <f>G470+H470</f>
    </nc>
    <odxf>
      <numFmt numFmtId="0" formatCode="General"/>
    </odxf>
    <ndxf>
      <numFmt numFmtId="166" formatCode="#,##0.0"/>
    </ndxf>
  </rcc>
  <rcc rId="1206" sId="3" odxf="1" dxf="1">
    <nc r="J471">
      <f>G471+H471</f>
    </nc>
    <odxf>
      <numFmt numFmtId="0" formatCode="General"/>
    </odxf>
    <ndxf>
      <numFmt numFmtId="166" formatCode="#,##0.0"/>
    </ndxf>
  </rcc>
  <rcc rId="1207" sId="3" odxf="1" dxf="1">
    <nc r="J472">
      <f>G472+H472</f>
    </nc>
    <odxf>
      <numFmt numFmtId="0" formatCode="General"/>
    </odxf>
    <ndxf>
      <numFmt numFmtId="166" formatCode="#,##0.0"/>
    </ndxf>
  </rcc>
  <rcc rId="1208" sId="3" odxf="1" dxf="1">
    <nc r="J473">
      <f>G473+H473</f>
    </nc>
    <odxf>
      <numFmt numFmtId="0" formatCode="General"/>
    </odxf>
    <ndxf>
      <numFmt numFmtId="166" formatCode="#,##0.0"/>
    </ndxf>
  </rcc>
  <rcc rId="1209" sId="3" odxf="1" dxf="1">
    <nc r="J474">
      <f>G474+H474</f>
    </nc>
    <odxf>
      <numFmt numFmtId="0" formatCode="General"/>
    </odxf>
    <ndxf>
      <numFmt numFmtId="166" formatCode="#,##0.0"/>
    </ndxf>
  </rcc>
  <rcc rId="1210" sId="3" odxf="1" dxf="1">
    <nc r="J475">
      <f>G475+H475</f>
    </nc>
    <odxf>
      <numFmt numFmtId="0" formatCode="General"/>
    </odxf>
    <ndxf>
      <numFmt numFmtId="166" formatCode="#,##0.0"/>
    </ndxf>
  </rcc>
  <rcc rId="1211" sId="3" odxf="1" dxf="1">
    <nc r="J476">
      <f>G476+H476</f>
    </nc>
    <odxf>
      <numFmt numFmtId="0" formatCode="General"/>
    </odxf>
    <ndxf>
      <numFmt numFmtId="166" formatCode="#,##0.0"/>
    </ndxf>
  </rcc>
  <rcc rId="1212" sId="3" odxf="1" dxf="1">
    <nc r="J477">
      <f>G477+H477</f>
    </nc>
    <odxf>
      <numFmt numFmtId="0" formatCode="General"/>
    </odxf>
    <ndxf>
      <numFmt numFmtId="166" formatCode="#,##0.0"/>
    </ndxf>
  </rcc>
  <rcc rId="1213" sId="3" odxf="1" dxf="1">
    <nc r="J478">
      <f>G478+H478</f>
    </nc>
    <odxf>
      <numFmt numFmtId="0" formatCode="General"/>
    </odxf>
    <ndxf>
      <numFmt numFmtId="166" formatCode="#,##0.0"/>
    </ndxf>
  </rcc>
  <rcc rId="1214" sId="3" odxf="1" dxf="1">
    <nc r="J479">
      <f>G479+H479</f>
    </nc>
    <odxf>
      <numFmt numFmtId="0" formatCode="General"/>
    </odxf>
    <ndxf>
      <numFmt numFmtId="166" formatCode="#,##0.0"/>
    </ndxf>
  </rcc>
  <rcc rId="1215" sId="3" odxf="1" dxf="1">
    <nc r="J480">
      <f>G480+H480</f>
    </nc>
    <odxf>
      <numFmt numFmtId="0" formatCode="General"/>
    </odxf>
    <ndxf>
      <numFmt numFmtId="166" formatCode="#,##0.0"/>
    </ndxf>
  </rcc>
  <rcc rId="1216" sId="3" odxf="1" dxf="1">
    <nc r="J481">
      <f>G481+H481</f>
    </nc>
    <odxf>
      <numFmt numFmtId="0" formatCode="General"/>
    </odxf>
    <ndxf>
      <numFmt numFmtId="166" formatCode="#,##0.0"/>
    </ndxf>
  </rcc>
  <rcc rId="1217" sId="3" odxf="1" dxf="1">
    <nc r="J482">
      <f>G482+H482</f>
    </nc>
    <odxf>
      <numFmt numFmtId="0" formatCode="General"/>
    </odxf>
    <ndxf>
      <numFmt numFmtId="166" formatCode="#,##0.0"/>
    </ndxf>
  </rcc>
  <rcc rId="1218" sId="3" odxf="1" dxf="1">
    <nc r="J483">
      <f>G483+H483</f>
    </nc>
    <odxf>
      <numFmt numFmtId="0" formatCode="General"/>
    </odxf>
    <ndxf>
      <numFmt numFmtId="166" formatCode="#,##0.0"/>
    </ndxf>
  </rcc>
  <rcc rId="1219" sId="3" odxf="1" dxf="1">
    <nc r="J484">
      <f>G484+H484</f>
    </nc>
    <odxf>
      <numFmt numFmtId="0" formatCode="General"/>
    </odxf>
    <ndxf>
      <numFmt numFmtId="166" formatCode="#,##0.0"/>
    </ndxf>
  </rcc>
  <rcc rId="1220" sId="3" odxf="1" dxf="1">
    <nc r="J485">
      <f>G485+H485</f>
    </nc>
    <odxf>
      <numFmt numFmtId="0" formatCode="General"/>
    </odxf>
    <ndxf>
      <numFmt numFmtId="166" formatCode="#,##0.0"/>
    </ndxf>
  </rcc>
  <rcc rId="1221" sId="3" odxf="1" dxf="1">
    <nc r="J486">
      <f>G486+H486</f>
    </nc>
    <odxf>
      <numFmt numFmtId="0" formatCode="General"/>
    </odxf>
    <ndxf>
      <numFmt numFmtId="166" formatCode="#,##0.0"/>
    </ndxf>
  </rcc>
  <rcc rId="1222" sId="3" odxf="1" dxf="1">
    <nc r="J487">
      <f>G487+H487</f>
    </nc>
    <odxf>
      <numFmt numFmtId="0" formatCode="General"/>
    </odxf>
    <ndxf>
      <numFmt numFmtId="166" formatCode="#,##0.0"/>
    </ndxf>
  </rcc>
  <rcc rId="1223" sId="3" odxf="1" dxf="1">
    <nc r="J488">
      <f>G488+H488</f>
    </nc>
    <odxf>
      <numFmt numFmtId="0" formatCode="General"/>
    </odxf>
    <ndxf>
      <numFmt numFmtId="166" formatCode="#,##0.0"/>
    </ndxf>
  </rcc>
  <rcc rId="1224" sId="3" odxf="1" dxf="1">
    <nc r="J489">
      <f>G489+H489</f>
    </nc>
    <odxf>
      <numFmt numFmtId="0" formatCode="General"/>
    </odxf>
    <ndxf>
      <numFmt numFmtId="166" formatCode="#,##0.0"/>
    </ndxf>
  </rcc>
  <rcc rId="1225" sId="3" odxf="1" dxf="1">
    <nc r="J490">
      <f>G490+H490</f>
    </nc>
    <odxf>
      <numFmt numFmtId="0" formatCode="General"/>
    </odxf>
    <ndxf>
      <numFmt numFmtId="166" formatCode="#,##0.0"/>
    </ndxf>
  </rcc>
  <rcc rId="1226" sId="3" odxf="1" dxf="1">
    <nc r="J491">
      <f>G491+H491</f>
    </nc>
    <odxf>
      <numFmt numFmtId="0" formatCode="General"/>
    </odxf>
    <ndxf>
      <numFmt numFmtId="166" formatCode="#,##0.0"/>
    </ndxf>
  </rcc>
  <rcc rId="1227" sId="3" odxf="1" dxf="1">
    <nc r="J492">
      <f>G492+H492</f>
    </nc>
    <odxf>
      <numFmt numFmtId="0" formatCode="General"/>
    </odxf>
    <ndxf>
      <numFmt numFmtId="166" formatCode="#,##0.0"/>
    </ndxf>
  </rcc>
  <rcc rId="1228" sId="3">
    <nc r="K45">
      <f>I45-J45</f>
    </nc>
  </rcc>
  <rcc rId="1229" sId="3" odxf="1" dxf="1">
    <nc r="K46">
      <f>I46-J46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0" sId="3" odxf="1" dxf="1">
    <nc r="K47">
      <f>I47-J47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1" sId="3" odxf="1" dxf="1">
    <nc r="K48">
      <f>I48-J48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2" sId="3" odxf="1" dxf="1">
    <nc r="K49">
      <f>I49-J49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3" sId="3" odxf="1" dxf="1">
    <nc r="K50">
      <f>I50-J50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4" sId="3" odxf="1" dxf="1">
    <nc r="K51">
      <f>I51-J51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5" sId="3" odxf="1" dxf="1">
    <nc r="K52">
      <f>I52-J52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6" sId="3" odxf="1" dxf="1">
    <nc r="K53">
      <f>I53-J53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7" sId="3" odxf="1" dxf="1">
    <nc r="K54">
      <f>I54-J54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8" sId="3" odxf="1" dxf="1">
    <nc r="K55">
      <f>I55-J55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39" sId="3" odxf="1" dxf="1">
    <nc r="K56">
      <f>I56-J56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0" sId="3" odxf="1" dxf="1">
    <nc r="K57">
      <f>I57-J57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1" sId="3" odxf="1" dxf="1">
    <nc r="K58">
      <f>I58-J58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2" sId="3" odxf="1" dxf="1">
    <nc r="K59">
      <f>I59-J59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3" sId="3" odxf="1" dxf="1">
    <nc r="K60">
      <f>I60-J60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4" sId="3" odxf="1" dxf="1">
    <nc r="K61">
      <f>I61-J61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5" sId="3" odxf="1" dxf="1">
    <nc r="K62">
      <f>I62-J62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6" sId="3" odxf="1" dxf="1">
    <nc r="K63">
      <f>I63-J63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7" sId="3" odxf="1" dxf="1">
    <nc r="K64">
      <f>I64-J64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8" sId="3" odxf="1" dxf="1">
    <nc r="K65">
      <f>I65-J65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49" sId="3" odxf="1" dxf="1">
    <nc r="K66">
      <f>I66-J66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0" sId="3" odxf="1" dxf="1">
    <nc r="K67">
      <f>I67-J67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1" sId="3" odxf="1" dxf="1">
    <nc r="K68">
      <f>I68-J68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2" sId="3" odxf="1" dxf="1">
    <nc r="K69">
      <f>I69-J69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3" sId="3" odxf="1" dxf="1">
    <nc r="K70">
      <f>I70-J70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4" sId="3" odxf="1" dxf="1">
    <nc r="K71">
      <f>I71-J71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5" sId="3" odxf="1" dxf="1">
    <nc r="K72">
      <f>I72-J72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6" sId="3" odxf="1" dxf="1">
    <nc r="K73">
      <f>I73-J73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7" sId="3" odxf="1" dxf="1">
    <nc r="K74">
      <f>I74-J74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8" sId="3" odxf="1" dxf="1">
    <nc r="K75">
      <f>I75-J75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59" sId="3" odxf="1" dxf="1">
    <nc r="K76">
      <f>I76-J76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0" sId="3" odxf="1" dxf="1">
    <nc r="K77">
      <f>I77-J77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1" sId="3" odxf="1" dxf="1">
    <nc r="K78">
      <f>I78-J78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2" sId="3" odxf="1" dxf="1">
    <nc r="K79">
      <f>I79-J79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3" sId="3" odxf="1" dxf="1">
    <nc r="K80">
      <f>I80-J80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4" sId="3" odxf="1" dxf="1">
    <nc r="K81">
      <f>I81-J81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5" sId="3" odxf="1" dxf="1">
    <nc r="K82">
      <f>I82-J82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6" sId="3" odxf="1" dxf="1">
    <nc r="K83">
      <f>I83-J83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7" sId="3" odxf="1" dxf="1">
    <nc r="K84">
      <f>I84-J84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8" sId="3" odxf="1" dxf="1">
    <nc r="K85">
      <f>I85-J85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69" sId="3" odxf="1" dxf="1">
    <nc r="K86">
      <f>I86-J86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0" sId="3" odxf="1" dxf="1">
    <nc r="K87">
      <f>I87-J87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1" sId="3" odxf="1" dxf="1">
    <nc r="K88">
      <f>I88-J88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2" sId="3" odxf="1" dxf="1">
    <nc r="K89">
      <f>I89-J89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3" sId="3" odxf="1" dxf="1">
    <nc r="K90">
      <f>I90-J90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4" sId="3" odxf="1" dxf="1">
    <nc r="K91">
      <f>I91-J91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5" sId="3" odxf="1" dxf="1">
    <nc r="K92">
      <f>I92-J92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6" sId="3" odxf="1" dxf="1">
    <nc r="K93">
      <f>I93-J93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7" sId="3" odxf="1" dxf="1">
    <nc r="K94">
      <f>I94-J94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8" sId="3" odxf="1" dxf="1">
    <nc r="K95">
      <f>I95-J95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79" sId="3" odxf="1" dxf="1">
    <nc r="K96">
      <f>I96-J96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0" sId="3" odxf="1" dxf="1">
    <nc r="K97">
      <f>I97-J97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1" sId="3" odxf="1" dxf="1">
    <nc r="K98">
      <f>I98-J98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2" sId="3" odxf="1" dxf="1">
    <nc r="K99">
      <f>I99-J99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3" sId="3" odxf="1" dxf="1">
    <nc r="K100">
      <f>I100-J100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4" sId="3" odxf="1" dxf="1">
    <nc r="K101">
      <f>I101-J101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5" sId="3" odxf="1" dxf="1">
    <nc r="K102">
      <f>I102-J102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6" sId="3" odxf="1" dxf="1">
    <nc r="K103">
      <f>I103-J103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7" sId="3" odxf="1" dxf="1">
    <nc r="K104">
      <f>I104-J104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8" sId="3" odxf="1" dxf="1">
    <nc r="K105">
      <f>I105-J105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89" sId="3" odxf="1" dxf="1">
    <nc r="K106">
      <f>I106-J106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0" sId="3" odxf="1" dxf="1">
    <nc r="K107">
      <f>I107-J107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1" sId="3" odxf="1" dxf="1">
    <nc r="K108">
      <f>I108-J108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2" sId="3" odxf="1" dxf="1">
    <nc r="K109">
      <f>I109-J109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3" sId="3" odxf="1" dxf="1">
    <nc r="K110">
      <f>I110-J110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4" sId="3" odxf="1" dxf="1">
    <nc r="K111">
      <f>I111-J111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5" sId="3" odxf="1" dxf="1">
    <nc r="K112">
      <f>I112-J112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6" sId="3" odxf="1" dxf="1">
    <nc r="K113">
      <f>I113-J113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7" sId="3" odxf="1" dxf="1">
    <nc r="K114">
      <f>I114-J114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8" sId="3" odxf="1" dxf="1">
    <nc r="K115">
      <f>I115-J115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299" sId="3" odxf="1" dxf="1">
    <nc r="K116">
      <f>I116-J116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0" sId="3" odxf="1" dxf="1">
    <nc r="K117">
      <f>I117-J117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1" sId="3" odxf="1" dxf="1">
    <nc r="K118">
      <f>I118-J118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2" sId="3" odxf="1" dxf="1">
    <nc r="K119">
      <f>I119-J119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3" sId="3" odxf="1" dxf="1">
    <nc r="K120">
      <f>I120-J120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4" sId="3" odxf="1" dxf="1">
    <nc r="K121">
      <f>I121-J121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5" sId="3" odxf="1" dxf="1">
    <nc r="K122">
      <f>I122-J122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6" sId="3" odxf="1" dxf="1">
    <nc r="K123">
      <f>I123-J123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7" sId="3" odxf="1" dxf="1">
    <nc r="K124">
      <f>I124-J124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8" sId="3" odxf="1" dxf="1">
    <nc r="K125">
      <f>I125-J125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09" sId="3" odxf="1" dxf="1">
    <nc r="K126">
      <f>I126-J126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0" sId="3" odxf="1" dxf="1">
    <nc r="K127">
      <f>I127-J127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1" sId="3" odxf="1" dxf="1">
    <nc r="K128">
      <f>I128-J128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2" sId="3" odxf="1" dxf="1">
    <nc r="K129">
      <f>I129-J129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3" sId="3" odxf="1" dxf="1">
    <nc r="K130">
      <f>I130-J130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4" sId="3" odxf="1" dxf="1">
    <nc r="K131">
      <f>I131-J131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5" sId="3" odxf="1" dxf="1">
    <nc r="K132">
      <f>I132-J132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6" sId="3" odxf="1" dxf="1">
    <nc r="K133">
      <f>I133-J133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7" sId="3" odxf="1" dxf="1">
    <nc r="K134">
      <f>I134-J134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8" sId="3" odxf="1" dxf="1">
    <nc r="K135">
      <f>I135-J135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19" sId="3" odxf="1" dxf="1">
    <nc r="K136">
      <f>I136-J136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0" sId="3" odxf="1" dxf="1">
    <nc r="K137">
      <f>I137-J137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1" sId="3" odxf="1" dxf="1">
    <nc r="K138">
      <f>I138-J138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2" sId="3" odxf="1" dxf="1">
    <nc r="K139">
      <f>I139-J139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3" sId="3" odxf="1" dxf="1">
    <nc r="K140">
      <f>I140-J140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4" sId="3" odxf="1" dxf="1">
    <nc r="K141">
      <f>I141-J141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5" sId="3" odxf="1" dxf="1">
    <nc r="K142">
      <f>I142-J142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6" sId="3" odxf="1" dxf="1">
    <nc r="K143">
      <f>I143-J143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7" sId="3" odxf="1" dxf="1">
    <nc r="K144">
      <f>I144-J144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8" sId="3" odxf="1" dxf="1">
    <nc r="K145">
      <f>I145-J145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29" sId="3" odxf="1" dxf="1">
    <nc r="K146">
      <f>I146-J146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0" sId="3" odxf="1" dxf="1">
    <nc r="K147">
      <f>I147-J147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1" sId="3" odxf="1" dxf="1">
    <nc r="K148">
      <f>I148-J148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2" sId="3" odxf="1" dxf="1">
    <nc r="K149">
      <f>I149-J149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3" sId="3" odxf="1" dxf="1">
    <nc r="K150">
      <f>I150-J150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4" sId="3" odxf="1" dxf="1">
    <nc r="K151">
      <f>I151-J151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5" sId="3" odxf="1" dxf="1">
    <nc r="K152">
      <f>I152-J152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6" sId="3" odxf="1" dxf="1">
    <nc r="K153">
      <f>I153-J153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7" sId="3" odxf="1" dxf="1">
    <nc r="K154">
      <f>I154-J154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8" sId="3" odxf="1" dxf="1">
    <nc r="K155">
      <f>I155-J155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39" sId="3" odxf="1" dxf="1">
    <nc r="K156">
      <f>I156-J156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0" sId="3" odxf="1" dxf="1">
    <nc r="K157">
      <f>I157-J157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1" sId="3" odxf="1" dxf="1">
    <nc r="K158">
      <f>I158-J158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2" sId="3" odxf="1" dxf="1">
    <nc r="K159">
      <f>I159-J159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3" sId="3" odxf="1" dxf="1">
    <nc r="K160">
      <f>I160-J160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4" sId="3" odxf="1" dxf="1">
    <nc r="K161">
      <f>I161-J161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5" sId="3" odxf="1" dxf="1">
    <nc r="K162">
      <f>I162-J162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6" sId="3" odxf="1" dxf="1">
    <nc r="K163">
      <f>I163-J163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7" sId="3" odxf="1" dxf="1">
    <nc r="K164">
      <f>I164-J164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8" sId="3" odxf="1" dxf="1">
    <nc r="K165">
      <f>I165-J165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49" sId="3" odxf="1" dxf="1">
    <nc r="K166">
      <f>I166-J166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0" sId="3" odxf="1" dxf="1">
    <nc r="K167">
      <f>I167-J167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1" sId="3" odxf="1" dxf="1">
    <nc r="K168">
      <f>I168-J168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2" sId="3" odxf="1" dxf="1">
    <nc r="K169">
      <f>I169-J169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3" sId="3" odxf="1" dxf="1">
    <nc r="K170">
      <f>I170-J170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4" sId="3" odxf="1" dxf="1">
    <nc r="K171">
      <f>I171-J171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5" sId="3" odxf="1" dxf="1">
    <nc r="K172">
      <f>I172-J172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6" sId="3" odxf="1" dxf="1">
    <nc r="K173">
      <f>I173-J173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7" sId="3" odxf="1" dxf="1">
    <nc r="K174">
      <f>I174-J174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8" sId="3" odxf="1" dxf="1">
    <nc r="K175">
      <f>I175-J175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59" sId="3" odxf="1" dxf="1">
    <nc r="K176">
      <f>I176-J176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0" sId="3" odxf="1" dxf="1">
    <nc r="K177">
      <f>I177-J177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1" sId="3" odxf="1" dxf="1">
    <nc r="K178">
      <f>I178-J178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2" sId="3" odxf="1" dxf="1">
    <nc r="K179">
      <f>I179-J179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3" sId="3" odxf="1" dxf="1">
    <nc r="K180">
      <f>I180-J180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4" sId="3" odxf="1" dxf="1">
    <nc r="K181">
      <f>I181-J181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5" sId="3" odxf="1" dxf="1">
    <nc r="K182">
      <f>I182-J182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6" sId="3" odxf="1" dxf="1">
    <nc r="K183">
      <f>I183-J183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7" sId="3" odxf="1" dxf="1">
    <nc r="K184">
      <f>I184-J184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8" sId="3" odxf="1" dxf="1">
    <nc r="K185">
      <f>I185-J185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69" sId="3" odxf="1" dxf="1">
    <nc r="K186">
      <f>I186-J186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0" sId="3" odxf="1" dxf="1">
    <nc r="K187">
      <f>I187-J187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1" sId="3" odxf="1" dxf="1">
    <nc r="K188">
      <f>I188-J188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2" sId="3" odxf="1" dxf="1">
    <nc r="K189">
      <f>I189-J189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3" sId="3" odxf="1" dxf="1">
    <nc r="K190">
      <f>I190-J190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4" sId="3" odxf="1" dxf="1">
    <nc r="K191">
      <f>I191-J191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5" sId="3" odxf="1" dxf="1">
    <nc r="K192">
      <f>I192-J192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6" sId="3" odxf="1" dxf="1">
    <nc r="K193">
      <f>I193-J193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7" sId="3" odxf="1" dxf="1">
    <nc r="K194">
      <f>I194-J194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8" sId="3" odxf="1" dxf="1">
    <nc r="K195">
      <f>I195-J195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79" sId="3" odxf="1" dxf="1">
    <nc r="K196">
      <f>I196-J196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0" sId="3" odxf="1" dxf="1">
    <nc r="K197">
      <f>I197-J197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1" sId="3" odxf="1" dxf="1">
    <nc r="K198">
      <f>I198-J198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2" sId="3" odxf="1" dxf="1">
    <nc r="K199">
      <f>I199-J199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3" sId="3" odxf="1" dxf="1">
    <nc r="K200">
      <f>I200-J200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4" sId="3" odxf="1" dxf="1">
    <nc r="K201">
      <f>I201-J201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5" sId="3" odxf="1" dxf="1">
    <nc r="K202">
      <f>I202-J202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6" sId="3" odxf="1" dxf="1">
    <nc r="K203">
      <f>I203-J203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7" sId="3" odxf="1" dxf="1">
    <nc r="K204">
      <f>I204-J204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8" sId="3" odxf="1" dxf="1">
    <nc r="K205">
      <f>I205-J205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89" sId="3" odxf="1" dxf="1">
    <nc r="K206">
      <f>I206-J206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0" sId="3" odxf="1" dxf="1">
    <nc r="K207">
      <f>I207-J207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1" sId="3" odxf="1" dxf="1">
    <nc r="K208">
      <f>I208-J208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2" sId="3" odxf="1" dxf="1">
    <nc r="K209">
      <f>I209-J209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3" sId="3" odxf="1" dxf="1">
    <nc r="K210">
      <f>I210-J210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4" sId="3" odxf="1" dxf="1">
    <nc r="K211">
      <f>I211-J211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5" sId="3" odxf="1" dxf="1">
    <nc r="K212">
      <f>I212-J212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6" sId="3" odxf="1" dxf="1">
    <nc r="K213">
      <f>I213-J213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7" sId="3" odxf="1" dxf="1">
    <nc r="K214">
      <f>I214-J214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8" sId="3" odxf="1" dxf="1">
    <nc r="K215">
      <f>I215-J215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399" sId="3" odxf="1" dxf="1">
    <nc r="K216">
      <f>I216-J216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0" sId="3" odxf="1" dxf="1">
    <nc r="K217">
      <f>I217-J217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1" sId="3" odxf="1" dxf="1">
    <nc r="K218">
      <f>I218-J218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2" sId="3" odxf="1" dxf="1">
    <nc r="K219">
      <f>I219-J219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3" sId="3" odxf="1" dxf="1">
    <nc r="K220">
      <f>I220-J220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4" sId="3" odxf="1" dxf="1">
    <nc r="K221">
      <f>I221-J221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5" sId="3" odxf="1" dxf="1">
    <nc r="K222">
      <f>I222-J222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6" sId="3" odxf="1" dxf="1">
    <nc r="K223">
      <f>I223-J223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7" sId="3" odxf="1" dxf="1">
    <nc r="K224">
      <f>I224-J224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8" sId="3" odxf="1" dxf="1">
    <nc r="K225">
      <f>I225-J225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09" sId="3" odxf="1" dxf="1">
    <nc r="K226">
      <f>I226-J226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0" sId="3" odxf="1" dxf="1">
    <nc r="K227">
      <f>I227-J227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1" sId="3" odxf="1" dxf="1">
    <nc r="K228">
      <f>I228-J228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2" sId="3" odxf="1" dxf="1">
    <nc r="K229">
      <f>I229-J229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3" sId="3" odxf="1" dxf="1">
    <nc r="K230">
      <f>I230-J230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4" sId="3" odxf="1" dxf="1">
    <nc r="K231">
      <f>I231-J231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5" sId="3" odxf="1" dxf="1">
    <nc r="K232">
      <f>I232-J232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6" sId="3" odxf="1" dxf="1">
    <nc r="K233">
      <f>I233-J233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7" sId="3" odxf="1" dxf="1">
    <nc r="K234">
      <f>I234-J234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8" sId="3" odxf="1" dxf="1">
    <nc r="K235">
      <f>I235-J235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19" sId="3" odxf="1" dxf="1">
    <nc r="K236">
      <f>I236-J236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0" sId="3" odxf="1" dxf="1">
    <nc r="K237">
      <f>I237-J237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1" sId="3" odxf="1" dxf="1">
    <nc r="K238">
      <f>I238-J238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2" sId="3" odxf="1" dxf="1">
    <nc r="K239">
      <f>I239-J239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3" sId="3" odxf="1" dxf="1">
    <nc r="K240">
      <f>I240-J240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4" sId="3" odxf="1" dxf="1">
    <nc r="K241">
      <f>I241-J241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5" sId="3" odxf="1" dxf="1">
    <nc r="K242">
      <f>I242-J242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6" sId="3" odxf="1" dxf="1">
    <nc r="K243">
      <f>I243-J243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7" sId="3" odxf="1" dxf="1">
    <nc r="K244">
      <f>I244-J244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8" sId="3" odxf="1" dxf="1">
    <nc r="K245">
      <f>I245-J245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29" sId="3" odxf="1" dxf="1">
    <nc r="K246">
      <f>I246-J246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0" sId="3" odxf="1" dxf="1">
    <nc r="K247">
      <f>I247-J247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1" sId="3" odxf="1" dxf="1">
    <nc r="K248">
      <f>I248-J248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2" sId="3" odxf="1" dxf="1">
    <nc r="K249">
      <f>I249-J249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3" sId="3" odxf="1" dxf="1">
    <nc r="K250">
      <f>I250-J250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4" sId="3" odxf="1" dxf="1">
    <nc r="K251">
      <f>I251-J251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5" sId="3" odxf="1" dxf="1">
    <nc r="K252">
      <f>I252-J252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6" sId="3" odxf="1" dxf="1">
    <nc r="K253">
      <f>I253-J253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7" sId="3" odxf="1" dxf="1">
    <nc r="K254">
      <f>I254-J254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8" sId="3" odxf="1" dxf="1">
    <nc r="K255">
      <f>I255-J255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39" sId="3" odxf="1" dxf="1">
    <nc r="K256">
      <f>I256-J256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0" sId="3" odxf="1" dxf="1">
    <nc r="K257">
      <f>I257-J257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1" sId="3" odxf="1" dxf="1">
    <nc r="K258">
      <f>I258-J258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2" sId="3" odxf="1" dxf="1">
    <nc r="K259">
      <f>I259-J259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3" sId="3" odxf="1" dxf="1">
    <nc r="K260">
      <f>I260-J260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4" sId="3" odxf="1" dxf="1">
    <nc r="K261">
      <f>I261-J261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5" sId="3" odxf="1" dxf="1">
    <nc r="K262">
      <f>I262-J262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6" sId="3" odxf="1" dxf="1">
    <nc r="K263">
      <f>I263-J263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7" sId="3" odxf="1" dxf="1">
    <nc r="K264">
      <f>I264-J264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8" sId="3" odxf="1" dxf="1">
    <nc r="K265">
      <f>I265-J265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49" sId="3" odxf="1" dxf="1">
    <nc r="K266">
      <f>I266-J266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0" sId="3" odxf="1" dxf="1">
    <nc r="K267">
      <f>I267-J267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1" sId="3" odxf="1" dxf="1">
    <nc r="K268">
      <f>I268-J268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2" sId="3" odxf="1" dxf="1">
    <nc r="K269">
      <f>I269-J269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3" sId="3" odxf="1" dxf="1">
    <nc r="K270">
      <f>I270-J270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4" sId="3" odxf="1" dxf="1">
    <nc r="K271">
      <f>I271-J271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5" sId="3" odxf="1" dxf="1">
    <nc r="K272">
      <f>I272-J272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6" sId="3" odxf="1" dxf="1">
    <nc r="K273">
      <f>I273-J273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7" sId="3" odxf="1" dxf="1">
    <nc r="K274">
      <f>I274-J274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8" sId="3" odxf="1" dxf="1">
    <nc r="K275">
      <f>I275-J275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59" sId="3" odxf="1" dxf="1">
    <nc r="K276">
      <f>I276-J276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0" sId="3" odxf="1" dxf="1">
    <nc r="K277">
      <f>I277-J277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1" sId="3" odxf="1" dxf="1">
    <nc r="K278">
      <f>I278-J278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2" sId="3" odxf="1" dxf="1">
    <nc r="K279">
      <f>I279-J279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3" sId="3" odxf="1" dxf="1">
    <nc r="K280">
      <f>I280-J280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4" sId="3" odxf="1" dxf="1">
    <nc r="K281">
      <f>I281-J281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5" sId="3" odxf="1" dxf="1">
    <nc r="K282">
      <f>I282-J282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6" sId="3" odxf="1" dxf="1">
    <nc r="K283">
      <f>I283-J283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7" sId="3" odxf="1" dxf="1">
    <nc r="K284">
      <f>I284-J284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8" sId="3" odxf="1" dxf="1">
    <nc r="K285">
      <f>I285-J285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69" sId="3" odxf="1" dxf="1">
    <nc r="K286">
      <f>I286-J286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0" sId="3" odxf="1" dxf="1">
    <nc r="K287">
      <f>I287-J287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1" sId="3" odxf="1" dxf="1">
    <nc r="K288">
      <f>I288-J288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2" sId="3" odxf="1" dxf="1">
    <nc r="K289">
      <f>I289-J289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3" sId="3" odxf="1" dxf="1">
    <nc r="K290">
      <f>I290-J290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4" sId="3" odxf="1" dxf="1">
    <nc r="K291">
      <f>I291-J291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5" sId="3" odxf="1" dxf="1">
    <nc r="K292">
      <f>I292-J292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6" sId="3" odxf="1" dxf="1">
    <nc r="K293">
      <f>I293-J293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7" sId="3" odxf="1" dxf="1">
    <nc r="K294">
      <f>I294-J294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8" sId="3" odxf="1" dxf="1">
    <nc r="K295">
      <f>I295-J295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79" sId="3" odxf="1" dxf="1">
    <nc r="K296">
      <f>I296-J296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0" sId="3" odxf="1" dxf="1">
    <nc r="K297">
      <f>I297-J297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1" sId="3" odxf="1" dxf="1">
    <nc r="K298">
      <f>I298-J298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2" sId="3" odxf="1" dxf="1">
    <nc r="K299">
      <f>I299-J299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3" sId="3" odxf="1" dxf="1">
    <nc r="K300">
      <f>I300-J300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4" sId="3" odxf="1" dxf="1">
    <nc r="K301">
      <f>I301-J301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5" sId="3" odxf="1" dxf="1">
    <nc r="K302">
      <f>I302-J302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6" sId="3" odxf="1" dxf="1">
    <nc r="K303">
      <f>I303-J303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7" sId="3" odxf="1" dxf="1">
    <nc r="K304">
      <f>I304-J304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8" sId="3" odxf="1" dxf="1">
    <nc r="K305">
      <f>I305-J305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89" sId="3" odxf="1" dxf="1">
    <nc r="K306">
      <f>I306-J306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0" sId="3" odxf="1" dxf="1">
    <nc r="K307">
      <f>I307-J307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1" sId="3" odxf="1" dxf="1">
    <nc r="K308">
      <f>I308-J308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2" sId="3" odxf="1" dxf="1">
    <nc r="K309">
      <f>I309-J309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3" sId="3" odxf="1" dxf="1">
    <nc r="K310">
      <f>I310-J310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4" sId="3" odxf="1" dxf="1">
    <nc r="K311">
      <f>I311-J311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5" sId="3" odxf="1" dxf="1">
    <nc r="K312">
      <f>I312-J312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6" sId="3" odxf="1" dxf="1">
    <nc r="K313">
      <f>I313-J313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7" sId="3" odxf="1" dxf="1">
    <nc r="K314">
      <f>I314-J314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8" sId="3" odxf="1" dxf="1">
    <nc r="K315">
      <f>I315-J315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499" sId="3" odxf="1" dxf="1">
    <nc r="K316">
      <f>I316-J316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0" sId="3" odxf="1" dxf="1">
    <nc r="K317">
      <f>I317-J317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1" sId="3" odxf="1" dxf="1">
    <nc r="K318">
      <f>I318-J318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2" sId="3" odxf="1" dxf="1">
    <nc r="K319">
      <f>I319-J319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3" sId="3" odxf="1" dxf="1">
    <nc r="K320">
      <f>I320-J320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4" sId="3" odxf="1" dxf="1">
    <nc r="K321">
      <f>I321-J321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5" sId="3" odxf="1" dxf="1">
    <nc r="K322">
      <f>I322-J322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6" sId="3" odxf="1" dxf="1">
    <nc r="K323">
      <f>I323-J323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7" sId="3" odxf="1" dxf="1">
    <nc r="K324">
      <f>I324-J324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8" sId="3" odxf="1" dxf="1">
    <nc r="K325">
      <f>I325-J325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09" sId="3" odxf="1" dxf="1">
    <nc r="K326">
      <f>I326-J326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0" sId="3" odxf="1" dxf="1">
    <nc r="K327">
      <f>I327-J327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1" sId="3" odxf="1" dxf="1">
    <nc r="K328">
      <f>I328-J328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2" sId="3" odxf="1" dxf="1">
    <nc r="K329">
      <f>I329-J329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3" sId="3" odxf="1" dxf="1">
    <nc r="K330">
      <f>I330-J330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4" sId="3" odxf="1" dxf="1">
    <nc r="K331">
      <f>I331-J331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5" sId="3" odxf="1" dxf="1">
    <nc r="K332">
      <f>I332-J332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6" sId="3" odxf="1" dxf="1">
    <nc r="K333">
      <f>I333-J333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7" sId="3" odxf="1" dxf="1">
    <nc r="K334">
      <f>I334-J334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8" sId="3" odxf="1" dxf="1">
    <nc r="K335">
      <f>I335-J335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19" sId="3" odxf="1" dxf="1">
    <nc r="K336">
      <f>I336-J336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0" sId="3" odxf="1" dxf="1">
    <nc r="K337">
      <f>I337-J337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1" sId="3" odxf="1" dxf="1">
    <nc r="K338">
      <f>I338-J338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2" sId="3" odxf="1" dxf="1">
    <nc r="K339">
      <f>I339-J339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3" sId="3" odxf="1" dxf="1">
    <nc r="K340">
      <f>I340-J340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4" sId="3" odxf="1" dxf="1">
    <nc r="K341">
      <f>I341-J341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5" sId="3" odxf="1" dxf="1">
    <nc r="K342">
      <f>I342-J342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6" sId="3" odxf="1" dxf="1">
    <nc r="K343">
      <f>I343-J343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7" sId="3" odxf="1" dxf="1">
    <nc r="K344">
      <f>I344-J344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8" sId="3" odxf="1" dxf="1">
    <nc r="K345">
      <f>I345-J345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29" sId="3" odxf="1" dxf="1">
    <nc r="K346">
      <f>I346-J346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0" sId="3" odxf="1" dxf="1">
    <nc r="K347">
      <f>I347-J347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1" sId="3" odxf="1" dxf="1">
    <nc r="K348">
      <f>I348-J348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2" sId="3" odxf="1" dxf="1">
    <nc r="K349">
      <f>I349-J349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3" sId="3" odxf="1" dxf="1">
    <nc r="K350">
      <f>I350-J350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4" sId="3" odxf="1" dxf="1">
    <nc r="K351">
      <f>I351-J351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5" sId="3" odxf="1" dxf="1">
    <nc r="K352">
      <f>I352-J352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6" sId="3" odxf="1" dxf="1">
    <nc r="K353">
      <f>I353-J353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7" sId="3" odxf="1" dxf="1">
    <nc r="K354">
      <f>I354-J354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8" sId="3" odxf="1" dxf="1">
    <nc r="K355">
      <f>I355-J355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39" sId="3" odxf="1" dxf="1">
    <nc r="K356">
      <f>I356-J356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0" sId="3" odxf="1" dxf="1">
    <nc r="K357">
      <f>I357-J357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1" sId="3" odxf="1" dxf="1">
    <nc r="K358">
      <f>I358-J358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2" sId="3" odxf="1" dxf="1">
    <nc r="K359">
      <f>I359-J359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3" sId="3" odxf="1" dxf="1">
    <nc r="K360">
      <f>I360-J360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4" sId="3" odxf="1" dxf="1">
    <nc r="K361">
      <f>I361-J361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5" sId="3" odxf="1" dxf="1">
    <nc r="K362">
      <f>I362-J362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6" sId="3" odxf="1" dxf="1">
    <nc r="K363">
      <f>I363-J363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7" sId="3" odxf="1" dxf="1">
    <nc r="K364">
      <f>I364-J364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8" sId="3" odxf="1" dxf="1">
    <nc r="K365">
      <f>I365-J365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49" sId="3" odxf="1" dxf="1">
    <nc r="K366">
      <f>I366-J366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0" sId="3" odxf="1" dxf="1">
    <nc r="K367">
      <f>I367-J367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1" sId="3" odxf="1" dxf="1">
    <nc r="K368">
      <f>I368-J368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2" sId="3" odxf="1" dxf="1">
    <nc r="K369">
      <f>I369-J369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3" sId="3" odxf="1" dxf="1">
    <nc r="K370">
      <f>I370-J370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4" sId="3" odxf="1" dxf="1">
    <nc r="K371">
      <f>I371-J371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5" sId="3" odxf="1" dxf="1">
    <nc r="K372">
      <f>I372-J372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6" sId="3" odxf="1" dxf="1">
    <nc r="K373">
      <f>I373-J373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7" sId="3" odxf="1" dxf="1">
    <nc r="K374">
      <f>I374-J374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8" sId="3" odxf="1" dxf="1">
    <nc r="K375">
      <f>I375-J375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59" sId="3" odxf="1" dxf="1">
    <nc r="K376">
      <f>I376-J376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0" sId="3" odxf="1" dxf="1">
    <nc r="K377">
      <f>I377-J377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1" sId="3" odxf="1" dxf="1">
    <nc r="K378">
      <f>I378-J378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2" sId="3" odxf="1" dxf="1">
    <nc r="K379">
      <f>I379-J379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3" sId="3" odxf="1" dxf="1">
    <nc r="K380">
      <f>I380-J380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4" sId="3" odxf="1" dxf="1">
    <nc r="K381">
      <f>I381-J381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5" sId="3" odxf="1" dxf="1">
    <nc r="K382">
      <f>I382-J382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6" sId="3" odxf="1" dxf="1">
    <nc r="K383">
      <f>I383-J383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7" sId="3" odxf="1" dxf="1">
    <nc r="K384">
      <f>I384-J384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8" sId="3" odxf="1" dxf="1">
    <nc r="K385">
      <f>I385-J385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69" sId="3" odxf="1" dxf="1">
    <nc r="K386">
      <f>I386-J386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0" sId="3" odxf="1" dxf="1">
    <nc r="K387">
      <f>I387-J387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1" sId="3" odxf="1" dxf="1">
    <nc r="K388">
      <f>I388-J388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2" sId="3" odxf="1" dxf="1">
    <nc r="K389">
      <f>I389-J389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3" sId="3" odxf="1" dxf="1">
    <nc r="K390">
      <f>I390-J390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4" sId="3" odxf="1" dxf="1">
    <nc r="K391">
      <f>I391-J391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5" sId="3" odxf="1" dxf="1">
    <nc r="K392">
      <f>I392-J392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6" sId="3" odxf="1" dxf="1">
    <nc r="K393">
      <f>I393-J393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7" sId="3" odxf="1" dxf="1">
    <nc r="K394">
      <f>I394-J394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8" sId="3" odxf="1" dxf="1">
    <nc r="K395">
      <f>I395-J395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79" sId="3" odxf="1" dxf="1">
    <nc r="K396">
      <f>I396-J396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0" sId="3" odxf="1" dxf="1">
    <nc r="K397">
      <f>I397-J397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1" sId="3" odxf="1" dxf="1">
    <nc r="K398">
      <f>I398-J398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2" sId="3" odxf="1" dxf="1">
    <nc r="K399">
      <f>I399-J399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3" sId="3" odxf="1" dxf="1">
    <nc r="K400">
      <f>I400-J400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4" sId="3" odxf="1" dxf="1">
    <nc r="K401">
      <f>I401-J401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5" sId="3" odxf="1" dxf="1">
    <nc r="K402">
      <f>I402-J402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6" sId="3" odxf="1" dxf="1">
    <nc r="K403">
      <f>I403-J403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7" sId="3" odxf="1" dxf="1">
    <nc r="K404">
      <f>I404-J404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8" sId="3" odxf="1" dxf="1">
    <nc r="K405">
      <f>I405-J405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89" sId="3" odxf="1" dxf="1">
    <nc r="K406">
      <f>I406-J406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0" sId="3" odxf="1" dxf="1">
    <nc r="K407">
      <f>I407-J407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1" sId="3" odxf="1" dxf="1">
    <nc r="K408">
      <f>I408-J408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2" sId="3" odxf="1" dxf="1">
    <nc r="K409">
      <f>I409-J409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3" sId="3" odxf="1" dxf="1">
    <nc r="K410">
      <f>I410-J410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4" sId="3" odxf="1" dxf="1">
    <nc r="K411">
      <f>I411-J411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5" sId="3" odxf="1" dxf="1">
    <nc r="K412">
      <f>I412-J412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6" sId="3" odxf="1" dxf="1">
    <nc r="K413">
      <f>I413-J413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7" sId="3" odxf="1" dxf="1">
    <nc r="K414">
      <f>I414-J414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8" sId="3" odxf="1" dxf="1">
    <nc r="K415">
      <f>I415-J415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599" sId="3" odxf="1" dxf="1">
    <nc r="K416">
      <f>I416-J416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0" sId="3" odxf="1" dxf="1">
    <nc r="K417">
      <f>I417-J417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1" sId="3" odxf="1" dxf="1">
    <nc r="K418">
      <f>I418-J418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2" sId="3" odxf="1" dxf="1">
    <nc r="K419">
      <f>I419-J419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3" sId="3" odxf="1" dxf="1">
    <nc r="K420">
      <f>I420-J420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4" sId="3" odxf="1" dxf="1">
    <nc r="K421">
      <f>I421-J421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5" sId="3" odxf="1" dxf="1">
    <nc r="K422">
      <f>I422-J422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6" sId="3" odxf="1" dxf="1">
    <nc r="K423">
      <f>I423-J423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7" sId="3" odxf="1" dxf="1">
    <nc r="K424">
      <f>I424-J424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8" sId="3" odxf="1" dxf="1">
    <nc r="K425">
      <f>I425-J425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09" sId="3" odxf="1" dxf="1">
    <nc r="K426">
      <f>I426-J426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0" sId="3" odxf="1" dxf="1">
    <nc r="K427">
      <f>I427-J427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1" sId="3" odxf="1" dxf="1">
    <nc r="K428">
      <f>I428-J428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2" sId="3" odxf="1" dxf="1">
    <nc r="K429">
      <f>I429-J429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3" sId="3" odxf="1" dxf="1">
    <nc r="K430">
      <f>I430-J430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4" sId="3" odxf="1" dxf="1">
    <nc r="K431">
      <f>I431-J431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5" sId="3" odxf="1" dxf="1">
    <nc r="K432">
      <f>I432-J432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6" sId="3" odxf="1" dxf="1">
    <nc r="K433">
      <f>I433-J433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7" sId="3" odxf="1" dxf="1">
    <nc r="K434">
      <f>I434-J434</f>
    </nc>
    <odxf>
      <font>
        <b val="0"/>
        <sz val="10"/>
        <color auto="1"/>
        <name val="Arial Cyr"/>
        <scheme val="none"/>
      </font>
    </odxf>
    <ndxf>
      <font>
        <b/>
        <sz val="10"/>
        <color auto="1"/>
        <name val="Arial Cyr"/>
        <scheme val="none"/>
      </font>
    </ndxf>
  </rcc>
  <rcc rId="1618" sId="3" odxf="1" dxf="1">
    <nc r="K435">
      <f>I435-J435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19" sId="3" odxf="1" dxf="1">
    <nc r="K436">
      <f>I436-J436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0" sId="3" odxf="1" dxf="1">
    <nc r="K437">
      <f>I437-J437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1" sId="3" odxf="1" dxf="1">
    <nc r="K438">
      <f>I438-J438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2" sId="3" odxf="1" dxf="1">
    <nc r="K439">
      <f>I439-J439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3" sId="3" odxf="1" dxf="1">
    <nc r="K440">
      <f>I440-J440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4" sId="3" odxf="1" dxf="1">
    <nc r="K441">
      <f>I441-J441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5" sId="3" odxf="1" dxf="1">
    <nc r="K442">
      <f>I442-J442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6" sId="3" odxf="1" dxf="1">
    <nc r="K443">
      <f>I443-J443</f>
    </nc>
    <odxf>
      <font>
        <b val="0"/>
        <sz val="10"/>
        <color auto="1"/>
        <name val="Arial Cyr"/>
        <scheme val="none"/>
      </font>
    </odxf>
    <ndxf>
      <font>
        <b/>
        <sz val="10"/>
        <color auto="1"/>
        <name val="Arial Cyr"/>
        <scheme val="none"/>
      </font>
    </ndxf>
  </rcc>
  <rcc rId="1627" sId="3" odxf="1" dxf="1">
    <nc r="K444">
      <f>I444-J444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8" sId="3" odxf="1" dxf="1">
    <nc r="K445">
      <f>I445-J445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29" sId="3" odxf="1" dxf="1">
    <nc r="K446">
      <f>I446-J446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0" sId="3" odxf="1" dxf="1">
    <nc r="K447">
      <f>I447-J447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1" sId="3" odxf="1" dxf="1">
    <nc r="K448">
      <f>I448-J448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2" sId="3" odxf="1" dxf="1">
    <nc r="K449">
      <f>I449-J449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3" sId="3" odxf="1" dxf="1">
    <nc r="K450">
      <f>I450-J450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4" sId="3" odxf="1" dxf="1">
    <nc r="K451">
      <f>I451-J451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5" sId="3" odxf="1" dxf="1">
    <nc r="K452">
      <f>I452-J452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6" sId="3" odxf="1" dxf="1">
    <nc r="K453">
      <f>I453-J453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7" sId="3" odxf="1" dxf="1">
    <nc r="K454">
      <f>I454-J454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8" sId="3" odxf="1" dxf="1">
    <nc r="K455">
      <f>I455-J455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39" sId="3" odxf="1" dxf="1">
    <nc r="K456">
      <f>I456-J456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0" sId="3" odxf="1" dxf="1">
    <nc r="K457">
      <f>I457-J457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1" sId="3" odxf="1" dxf="1">
    <nc r="K458">
      <f>I458-J458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2" sId="3" odxf="1" dxf="1">
    <nc r="K459">
      <f>I459-J459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3" sId="3" odxf="1" dxf="1">
    <nc r="K460">
      <f>I460-J460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4" sId="3" odxf="1" dxf="1">
    <nc r="K461">
      <f>I461-J461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5" sId="3" odxf="1" dxf="1">
    <nc r="K462">
      <f>I462-J462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6" sId="3" odxf="1" dxf="1">
    <nc r="K463">
      <f>I463-J463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7" sId="3" odxf="1" dxf="1">
    <nc r="K464">
      <f>I464-J464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8" sId="3" odxf="1" dxf="1">
    <nc r="K465">
      <f>I465-J465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49" sId="3" odxf="1" dxf="1">
    <nc r="K466">
      <f>I466-J466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0" sId="3" odxf="1" dxf="1">
    <nc r="K467">
      <f>I467-J467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1" sId="3" odxf="1" dxf="1">
    <nc r="K468">
      <f>I468-J468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2" sId="3" odxf="1" dxf="1">
    <nc r="K469">
      <f>I469-J469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3" sId="3" odxf="1" dxf="1">
    <nc r="K470">
      <f>I470-J470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4" sId="3" odxf="1" dxf="1">
    <nc r="K471">
      <f>I471-J471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5" sId="3" odxf="1" dxf="1">
    <nc r="K472">
      <f>I472-J472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6" sId="3" odxf="1" dxf="1">
    <nc r="K473">
      <f>I473-J473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7" sId="3" odxf="1" dxf="1">
    <nc r="K474">
      <f>I474-J474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8" sId="3" odxf="1" dxf="1">
    <nc r="K475">
      <f>I475-J475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59" sId="3" odxf="1" dxf="1">
    <nc r="K476">
      <f>I476-J476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0" sId="3" odxf="1" dxf="1">
    <nc r="K477">
      <f>I477-J477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1" sId="3" odxf="1" dxf="1">
    <nc r="K478">
      <f>I478-J478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2" sId="3" odxf="1" dxf="1">
    <nc r="K479">
      <f>I479-J479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3" sId="3" odxf="1" dxf="1">
    <nc r="K480">
      <f>I480-J480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4" sId="3" odxf="1" dxf="1">
    <nc r="K481">
      <f>I481-J481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5" sId="3" odxf="1" dxf="1">
    <nc r="K482">
      <f>I482-J482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6" sId="3" odxf="1" dxf="1">
    <nc r="K483">
      <f>I483-J483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7" sId="3" odxf="1" dxf="1">
    <nc r="K484">
      <f>I484-J484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8" sId="3" odxf="1" dxf="1">
    <nc r="K485">
      <f>I485-J485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69" sId="3" odxf="1" dxf="1">
    <nc r="K486">
      <f>I486-J486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0" sId="3" odxf="1" dxf="1">
    <nc r="K487">
      <f>I487-J487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1" sId="3" odxf="1" dxf="1">
    <nc r="K488">
      <f>I488-J488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2" sId="3" odxf="1" dxf="1">
    <nc r="K489">
      <f>I489-J489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3" sId="3" odxf="1" dxf="1">
    <nc r="K490">
      <f>I490-J490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4" sId="3" odxf="1" dxf="1">
    <nc r="K491">
      <f>I491-J491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5" sId="3" odxf="1" dxf="1">
    <nc r="K492">
      <f>I492-J492</f>
    </nc>
    <odxf>
      <font>
        <b val="0"/>
        <sz val="10"/>
        <color auto="1"/>
        <name val="Arial Cyr"/>
        <scheme val="none"/>
      </font>
      <numFmt numFmtId="0" formatCode="General"/>
    </odxf>
    <ndxf>
      <font>
        <b/>
        <sz val="10"/>
        <color auto="1"/>
        <name val="Arial Cyr"/>
        <scheme val="none"/>
      </font>
      <numFmt numFmtId="166" formatCode="#,##0.0"/>
    </ndxf>
  </rcc>
  <rcc rId="1676" sId="3">
    <oc r="H255">
      <f>H256+H262+H268+H276+H287+H272+H284+H293+H280</f>
    </oc>
    <nc r="H255">
      <f>H256+H262+H268+H276+H287+H272+H284</f>
    </nc>
  </rcc>
  <rcc rId="1677" sId="3">
    <oc r="I255">
      <f>I256+I262+I268+I276+I287+I272+I284</f>
    </oc>
    <nc r="I255">
      <f>I256+I262+I268+I276+I287+I272+I284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год'!$A$1:$I$1154</formula>
    <oldFormula>'2014 год'!$A$1:$I$1154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год'!$A$8:$F$1154</formula>
    <oldFormula>'2014 год'!$A$8:$F$1154</oldFormula>
  </rdn>
  <rcv guid="{167491D8-6D6D-447D-A119-5E65D8431081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c rId="47" sId="3">
    <oc r="D229" t="inlineStr">
      <is>
        <t>09</t>
      </is>
    </oc>
    <nc r="D229" t="inlineStr">
      <is>
        <t>12</t>
      </is>
    </nc>
  </rcc>
  <rcc rId="48" sId="3">
    <oc r="D230" t="inlineStr">
      <is>
        <t>09</t>
      </is>
    </oc>
    <nc r="D230" t="inlineStr">
      <is>
        <t>12</t>
      </is>
    </nc>
  </rcc>
  <rrc rId="49" sId="3" ref="A204:XFD204" action="insertRow">
    <undo index="0" exp="area" ref3D="1" dr="$G$1:$G$1048576" dn="Z_5B0ECC04_287D_41FE_BA8D_5B249E27F599_.wvu.Cols" sId="3"/>
  </rrc>
  <rrc rId="50" sId="3" ref="A204:XFD204" action="insertRow">
    <undo index="0" exp="area" ref3D="1" dr="$G$1:$G$1048576" dn="Z_5B0ECC04_287D_41FE_BA8D_5B249E27F599_.wvu.Cols" sId="3"/>
  </rrc>
  <rrc rId="51" sId="3" ref="A204:XFD204" action="insertRow">
    <undo index="0" exp="area" ref3D="1" dr="$G$1:$G$1048576" dn="Z_5B0ECC04_287D_41FE_BA8D_5B249E27F599_.wvu.Cols" sId="3"/>
  </rrc>
  <rrc rId="52" sId="3" ref="A204:XFD204" action="insertRow">
    <undo index="0" exp="area" ref3D="1" dr="$G$1:$G$1048576" dn="Z_5B0ECC04_287D_41FE_BA8D_5B249E27F599_.wvu.Cols" sId="3"/>
  </rrc>
  <rfmt sheetId="3" sqref="A204" start="0" length="0">
    <dxf>
      <numFmt numFmtId="30" formatCode="@"/>
      <fill>
        <patternFill patternType="none">
          <bgColor indexed="65"/>
        </patternFill>
      </fill>
    </dxf>
  </rfmt>
  <rcc rId="53" sId="3" odxf="1" dxf="1">
    <nc r="B204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" sId="3" odxf="1" dxf="1">
    <nc r="C204" t="inlineStr">
      <is>
        <t>04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5" sId="3" odxf="1" dxf="1">
    <nc r="D204" t="inlineStr">
      <is>
        <t>09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04" start="0" length="0">
    <dxf>
      <fill>
        <patternFill patternType="none">
          <bgColor indexed="65"/>
        </patternFill>
      </fill>
    </dxf>
  </rfmt>
  <rfmt sheetId="3" sqref="F204" start="0" length="0">
    <dxf>
      <fill>
        <patternFill patternType="none">
          <bgColor indexed="65"/>
        </patternFill>
      </fill>
    </dxf>
  </rfmt>
  <rfmt sheetId="3" sqref="G204" start="0" length="0">
    <dxf>
      <fill>
        <patternFill patternType="none">
          <bgColor indexed="65"/>
        </patternFill>
      </fill>
    </dxf>
  </rfmt>
  <rcc rId="56" sId="3" odxf="1" dxf="1">
    <nc r="H204">
      <f>H205+H208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I204" start="0" length="0">
    <dxf>
      <fill>
        <patternFill patternType="none">
          <bgColor indexed="65"/>
        </patternFill>
      </fill>
    </dxf>
  </rfmt>
  <rcc rId="57" sId="3" odxf="1" dxf="1">
    <nc r="A205" t="inlineStr">
      <is>
        <t xml:space="preserve">Закупка товаров, работ и услуг для государственных (муниципальных) нужд
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58" sId="3" odxf="1" dxf="1">
    <nc r="B205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9" sId="3" odxf="1" dxf="1">
    <nc r="C205" t="inlineStr">
      <is>
        <t>04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" sId="3" odxf="1" dxf="1">
    <nc r="D205" t="inlineStr">
      <is>
        <t>09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05" start="0" length="0">
    <dxf>
      <fill>
        <patternFill patternType="none">
          <bgColor indexed="65"/>
        </patternFill>
      </fill>
    </dxf>
  </rfmt>
  <rcc rId="61" sId="3" odxf="1" dxf="1">
    <nc r="F205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205" start="0" length="0">
    <dxf>
      <fill>
        <patternFill patternType="none">
          <bgColor indexed="65"/>
        </patternFill>
      </fill>
    </dxf>
  </rfmt>
  <rcc rId="62" sId="3" odxf="1" dxf="1">
    <nc r="H205">
      <f>H206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3" sId="3" odxf="1" dxf="1">
    <nc r="I205">
      <f>I206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" sId="3" odxf="1" dxf="1">
    <nc r="A206" t="inlineStr">
      <is>
        <t xml:space="preserve">Иные закупки товаров, работ и услуг для обеспечения государственных (муниципальных) нужд
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65" sId="3" odxf="1" dxf="1">
    <nc r="B206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6" sId="3" odxf="1" dxf="1">
    <nc r="C206" t="inlineStr">
      <is>
        <t>04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7" sId="3" odxf="1" dxf="1">
    <nc r="D206" t="inlineStr">
      <is>
        <t>09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06" start="0" length="0">
    <dxf>
      <fill>
        <patternFill patternType="none">
          <bgColor indexed="65"/>
        </patternFill>
      </fill>
    </dxf>
  </rfmt>
  <rcc rId="68" sId="3" odxf="1" dxf="1">
    <nc r="F206" t="inlineStr">
      <is>
        <t>240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206" start="0" length="0">
    <dxf>
      <fill>
        <patternFill patternType="none">
          <bgColor indexed="65"/>
        </patternFill>
      </fill>
    </dxf>
  </rfmt>
  <rcc rId="69" sId="3" odxf="1" dxf="1">
    <nc r="H206">
      <f>H207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0" sId="3" odxf="1" dxf="1">
    <nc r="I206">
      <f>I207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1" sId="3">
    <nc r="A207" t="inlineStr">
      <is>
        <t xml:space="preserve">Прочая закупка товаров, работ и услуг для обеспечения государственных (муниципальных) нужд
</t>
      </is>
    </nc>
  </rcc>
  <rcc rId="72" sId="3">
    <nc r="B207" t="inlineStr">
      <is>
        <t>923</t>
      </is>
    </nc>
  </rcc>
  <rcc rId="73" sId="3">
    <nc r="C207" t="inlineStr">
      <is>
        <t>04</t>
      </is>
    </nc>
  </rcc>
  <rcc rId="74" sId="3">
    <nc r="D207" t="inlineStr">
      <is>
        <t>09</t>
      </is>
    </nc>
  </rcc>
  <rcc rId="75" sId="3">
    <nc r="F207" t="inlineStr">
      <is>
        <t>244</t>
      </is>
    </nc>
  </rcc>
  <rcc rId="76" sId="3">
    <nc r="I207">
      <f>G207+H207</f>
    </nc>
  </rcc>
  <rcc rId="77" sId="3">
    <nc r="E204" t="inlineStr">
      <is>
        <t>99 0 7223</t>
      </is>
    </nc>
  </rcc>
  <rcc rId="78" sId="3">
    <nc r="E205" t="inlineStr">
      <is>
        <t>99 0 7223</t>
      </is>
    </nc>
  </rcc>
  <rcc rId="79" sId="3">
    <nc r="E206" t="inlineStr">
      <is>
        <t>99 0 7223</t>
      </is>
    </nc>
  </rcc>
  <rcc rId="80" sId="3">
    <nc r="E207" t="inlineStr">
      <is>
        <t>99 0 7223</t>
      </is>
    </nc>
  </rcc>
  <rcc rId="81" sId="3" numFmtId="4">
    <nc r="H207">
      <v>29662.799999999999</v>
    </nc>
  </rcc>
  <rcc rId="82" sId="3">
    <nc r="I204">
      <f>I205</f>
    </nc>
  </rcc>
  <rcc rId="83" sId="3">
    <oc r="H192">
      <f>H208+H212+H220+H224+H193+H197+H216</f>
    </oc>
    <nc r="H192">
      <f>H208+H212+H220+H224+H193+H197+H216+H204</f>
    </nc>
  </rcc>
  <rcc rId="84" sId="3">
    <oc r="I192">
      <f>I208+I212+I220+I224+I193+I197+I216</f>
    </oc>
    <nc r="I192">
      <f>I208+I212+I220+I224+I193+I197+I216+I204</f>
    </nc>
  </rcc>
  <rcv guid="{EA1929C7-85F7-40DE-826A-94377FC9966E}" action="delete"/>
  <rdn rId="0" localSheetId="3" customView="1" name="Z_EA1929C7_85F7_40DE_826A_94377FC9966E_.wvu.PrintArea" hidden="1" oldHidden="1">
    <formula>'2014 год'!$A$1:$I$1134</formula>
    <oldFormula>'2014 год'!$A$1:$I$1134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год'!$A$8:$F$1134</formula>
    <oldFormula>'2014 год'!$A$8:$F$1134</oldFormula>
  </rdn>
  <rcv guid="{EA1929C7-85F7-40DE-826A-94377FC9966E}" action="add"/>
</revisions>
</file>

<file path=xl/revisions/revisionLog1112.xml><?xml version="1.0" encoding="utf-8"?>
<revisions xmlns="http://schemas.openxmlformats.org/spreadsheetml/2006/main" xmlns:r="http://schemas.openxmlformats.org/officeDocument/2006/relationships"/>
</file>

<file path=xl/revisions/revisionLog1113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год'!$A$1:$I$1153</formula>
    <oldFormula>'2014 год'!$A$1:$I$1153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год'!$A$8:$F$1153</formula>
    <oldFormula>'2014 год'!$A$8:$F$1153</oldFormula>
  </rdn>
  <rcv guid="{EA1929C7-85F7-40DE-826A-94377FC9966E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585" sId="5">
    <oc r="H3" t="inlineStr">
      <is>
        <t xml:space="preserve"> от 29 мая 2014 года  № </t>
      </is>
    </oc>
    <nc r="H3" t="inlineStr">
      <is>
        <t xml:space="preserve"> от 29 мая 2014 года  № 5-27/366</t>
      </is>
    </nc>
  </rcc>
</revisions>
</file>

<file path=xl/revisions/revisionLog11211.xml><?xml version="1.0" encoding="utf-8"?>
<revisions xmlns="http://schemas.openxmlformats.org/spreadsheetml/2006/main" xmlns:r="http://schemas.openxmlformats.org/officeDocument/2006/relationships">
  <rcc rId="529" sId="3" numFmtId="4">
    <oc r="H451">
      <v>-340.2</v>
    </oc>
    <nc r="H451">
      <v>-221.3</v>
    </nc>
  </rcc>
  <rcc rId="530" sId="3" numFmtId="4">
    <oc r="H457">
      <v>340.2</v>
    </oc>
    <nc r="H457">
      <v>221.3</v>
    </nc>
  </rcc>
  <rcv guid="{EA1929C7-85F7-40DE-826A-94377FC9966E}" action="delete"/>
  <rdn rId="0" localSheetId="3" customView="1" name="Z_EA1929C7_85F7_40DE_826A_94377FC9966E_.wvu.PrintArea" hidden="1" oldHidden="1">
    <formula>'2014 год'!$A$1:$I$1154</formula>
    <oldFormula>'2014 год'!$A$1:$I$1154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год'!$A$8:$F$1154</formula>
    <oldFormula>'2014 год'!$A$8:$F$1154</oldFormula>
  </rdn>
  <rcv guid="{EA1929C7-85F7-40DE-826A-94377FC9966E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558" sId="3">
    <oc r="I3" t="inlineStr">
      <is>
        <t xml:space="preserve"> от 29 мая 2014 года  № 5-/___</t>
      </is>
    </oc>
    <nc r="I3" t="inlineStr">
      <is>
        <t xml:space="preserve"> от 29 мая 2014 года  № 5-27/366</t>
      </is>
    </nc>
  </rcc>
</revisions>
</file>

<file path=xl/revisions/revisionLog11311.xml><?xml version="1.0" encoding="utf-8"?>
<revisions xmlns="http://schemas.openxmlformats.org/spreadsheetml/2006/main" xmlns:r="http://schemas.openxmlformats.org/officeDocument/2006/relationships">
  <rrc rId="544" sId="3" ref="A576:XFD576" action="deleteRow">
    <undo index="0" exp="ref" v="1" dr="I576" r="I575" sId="3"/>
    <undo index="0" exp="ref" v="1" dr="H576" r="H575" sId="3"/>
    <undo index="0" exp="ref" v="1" dr="G576" r="G575" sId="3"/>
    <undo index="0" exp="area" ref3D="1" dr="$G$1:$G$1048576" dn="Z_5B0ECC04_287D_41FE_BA8D_5B249E27F599_.wvu.Cols" sId="3"/>
    <rfmt sheetId="3" xfDxf="1" sqref="A576:XFD576" start="0" length="0"/>
    <rcc rId="0" sId="3" dxf="1">
      <nc r="A576" t="inlineStr">
        <is>
          <t>Закупка товаров, работ и услуг для государственных (муниципальных) нужд</t>
        </is>
      </nc>
      <ndxf>
        <font>
          <sz val="9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76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576">
        <v>4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576">
        <v>12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76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76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576">
        <f>G577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576">
        <f>H577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76">
        <f>I577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45" sId="3" ref="A576:XFD576" action="deleteRow">
    <undo index="0" exp="area" ref3D="1" dr="$G$1:$G$1048576" dn="Z_5B0ECC04_287D_41FE_BA8D_5B249E27F599_.wvu.Cols" sId="3"/>
    <rfmt sheetId="3" xfDxf="1" sqref="A576:XFD576" start="0" length="0"/>
    <rcc rId="0" sId="3" dxf="1">
      <nc r="A576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9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76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576">
        <v>4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576">
        <v>12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76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76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576">
        <f>G577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576">
        <f>H577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76">
        <f>I577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46" sId="3" ref="A576:XFD576" action="deleteRow">
    <undo index="0" exp="area" ref3D="1" dr="$G$1:$G$1048576" dn="Z_5B0ECC04_287D_41FE_BA8D_5B249E27F599_.wvu.Cols" sId="3"/>
    <rfmt sheetId="3" xfDxf="1" sqref="A576:XFD576" start="0" length="0"/>
    <rcc rId="0" sId="3" dxf="1">
      <nc r="A5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9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76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576">
        <v>4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576">
        <v>12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76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76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576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576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76">
        <f>G576+H576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47" sId="3">
    <oc r="G575">
      <f>#REF!+G576</f>
    </oc>
    <nc r="G575">
      <f>G576</f>
    </nc>
  </rcc>
  <rcc rId="548" sId="3">
    <oc r="H575">
      <f>#REF!+H576</f>
    </oc>
    <nc r="H575">
      <f>H576</f>
    </nc>
  </rcc>
  <rcc rId="549" sId="3">
    <oc r="I575">
      <f>#REF!+I576</f>
    </oc>
    <nc r="I575">
      <f>I576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rc rId="571" sId="3" ref="A336:XFD336" action="deleteRow">
    <undo index="9" exp="ref" v="1" dr="I336" r="I290" sId="3"/>
    <undo index="9" exp="ref" v="1" dr="H336" r="H290" sId="3"/>
    <undo index="9" exp="ref" v="1" dr="G336" r="G290" sId="3"/>
    <undo index="0" exp="area" ref3D="1" dr="$G$1:$G$1048576" dn="Z_5B0ECC04_287D_41FE_BA8D_5B249E27F599_.wvu.Cols" sId="3"/>
    <rfmt sheetId="3" xfDxf="1" sqref="A336:XFD336" start="0" length="0"/>
    <rcc rId="0" sId="3" dxf="1">
      <nc r="A336" t="inlineStr">
        <is>
      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      </is>
      </nc>
      <ndxf>
        <font>
          <sz val="9"/>
          <color auto="1"/>
          <name val="Times New Roman"/>
          <scheme val="none"/>
        </font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3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3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336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336" t="inlineStr">
        <is>
          <t>99 0 8214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33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336">
        <f>G337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336">
        <f>H337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336">
        <f>I337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72" sId="3" ref="A336:XFD336" action="deleteRow">
    <undo index="0" exp="area" ref3D="1" dr="$G$1:$G$1048576" dn="Z_5B0ECC04_287D_41FE_BA8D_5B249E27F599_.wvu.Cols" sId="3"/>
    <rfmt sheetId="3" xfDxf="1" sqref="A336:XFD336" start="0" length="0"/>
    <rcc rId="0" sId="3" dxf="1">
      <nc r="A336" t="inlineStr">
        <is>
          <t>Капитальные вложения в объекты недвижимого имущества государственной (муниципальной) собственности</t>
        </is>
      </nc>
      <ndxf>
        <font>
          <sz val="9"/>
          <color theme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3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3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336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336" t="inlineStr">
        <is>
          <t>99 0 8214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336" t="inlineStr">
        <is>
          <t>400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336">
        <f>G337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336">
        <f>H337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336">
        <f>I337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73" sId="3" ref="A336:XFD336" action="deleteRow">
    <undo index="0" exp="area" ref3D="1" dr="$G$1:$G$1048576" dn="Z_5B0ECC04_287D_41FE_BA8D_5B249E27F599_.wvu.Cols" sId="3"/>
    <rfmt sheetId="3" xfDxf="1" sqref="A336:XFD336" start="0" length="0"/>
    <rcc rId="0" sId="3" dxf="1">
      <nc r="A336" t="inlineStr">
        <is>
          <t>Бюджетные инвестиции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3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3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336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336" t="inlineStr">
        <is>
          <t>99 0 8214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336" t="inlineStr">
        <is>
          <t>410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336">
        <f>G337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336">
        <f>H337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336">
        <f>I337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74" sId="3" ref="A336:XFD336" action="deleteRow">
    <undo index="0" exp="area" ref3D="1" dr="$G$1:$G$1048576" dn="Z_5B0ECC04_287D_41FE_BA8D_5B249E27F599_.wvu.Cols" sId="3"/>
    <rfmt sheetId="3" xfDxf="1" sqref="A336:XFD336" start="0" length="0"/>
    <rcc rId="0" sId="3" dxf="1">
      <nc r="A336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3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3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336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336" t="inlineStr">
        <is>
          <t>99 0 8214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336" t="inlineStr">
        <is>
          <t>414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336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336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336">
        <f>G336+H336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75" sId="3">
    <oc r="G290">
      <f>G291+G311+G324+G328+G332+#REF!+G320+G306+G302</f>
    </oc>
    <nc r="G290">
      <f>G291+G311+G324+G328+G332+G320+G306+G302</f>
    </nc>
  </rcc>
  <rcc rId="576" sId="3">
    <oc r="H290">
      <f>H291+H311+H324+H328+H332+#REF!+H320+H306+H302</f>
    </oc>
    <nc r="H290">
      <f>H291+H311+H324+H328+H332+H320+H306+H302</f>
    </nc>
  </rcc>
  <rcc rId="577" sId="3">
    <oc r="I290">
      <f>I291+I311+I324+I328+I332+#REF!+I320+I306+I302</f>
    </oc>
    <nc r="I290">
      <f>I291+I311+I324+I328+I332+I320+I306+I302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2" customView="1" name="Z_167491D8_6D6D_447D_A119_5E65D8431081_.wvu.Cols" hidden="1" oldHidden="1">
    <formula>'2014 '!$D:$E</formula>
    <oldFormula>'2014 '!$D:$E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Rows" hidden="1" oldHidden="1">
    <formula>'2014 год'!$338:$341,'2014 год'!$362:$365,'2014 год'!$373:$376</formula>
    <oldFormula>'2014 год'!$338:$341,'2014 год'!$362:$365,'2014 год'!$373:$376</oldFormula>
  </rdn>
  <rdn rId="0" localSheetId="3" customView="1" name="Z_167491D8_6D6D_447D_A119_5E65D8431081_.wvu.Cols" hidden="1" oldHidden="1">
    <formula>'2014 год'!$G:$H</formula>
    <oldFormula>'2014 год'!$G:$H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год'!$A$1:$I$1142</formula>
    <oldFormula>'2014 год'!$A$1:$I$1142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год'!$A$8:$F$1142</formula>
    <oldFormula>'2014 год'!$A$8:$F$1142</oldFormula>
  </rdn>
  <rcv guid="{EA1929C7-85F7-40DE-826A-94377FC9966E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rc rId="586" sId="3" ref="A280:XFD280" action="insertRow">
    <undo index="0" exp="area" ref3D="1" dr="$G$1:$G$1048576" dn="Z_5B0ECC04_287D_41FE_BA8D_5B249E27F599_.wvu.Cols" sId="3"/>
  </rrc>
  <rrc rId="587" sId="3" ref="A280:XFD280" action="insertRow">
    <undo index="0" exp="area" ref3D="1" dr="$G$1:$G$1048576" dn="Z_5B0ECC04_287D_41FE_BA8D_5B249E27F599_.wvu.Cols" sId="3"/>
  </rrc>
  <rrc rId="588" sId="3" ref="A280:XFD280" action="insertRow">
    <undo index="0" exp="area" ref3D="1" dr="$G$1:$G$1048576" dn="Z_5B0ECC04_287D_41FE_BA8D_5B249E27F599_.wvu.Cols" sId="3"/>
  </rrc>
  <rrc rId="589" sId="3" ref="A280:XFD280" action="insertRow">
    <undo index="0" exp="area" ref3D="1" dr="$G$1:$G$1048576" dn="Z_5B0ECC04_287D_41FE_BA8D_5B249E27F599_.wvu.Cols" sId="3"/>
  </rrc>
  <rfmt sheetId="3" sqref="A280" start="0" length="0">
    <dxf>
      <fill>
        <patternFill patternType="none">
          <bgColor indexed="65"/>
        </patternFill>
      </fill>
      <alignment horizontal="left" readingOrder="0"/>
    </dxf>
  </rfmt>
  <rcc rId="590" sId="3" odxf="1" dxf="1">
    <nc r="B280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91" sId="3" odxf="1" dxf="1">
    <nc r="C280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92" sId="3" odxf="1" dxf="1">
    <nc r="D280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80" start="0" length="0">
    <dxf>
      <fill>
        <patternFill>
          <bgColor theme="0"/>
        </patternFill>
      </fill>
    </dxf>
  </rfmt>
  <rfmt sheetId="3" sqref="F280" start="0" length="0">
    <dxf>
      <fill>
        <patternFill>
          <bgColor theme="0"/>
        </patternFill>
      </fill>
    </dxf>
  </rfmt>
  <rcc rId="593" sId="3" odxf="1" dxf="1">
    <nc r="G280">
      <f>G281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94" sId="3" odxf="1" dxf="1">
    <nc r="H280">
      <f>H281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95" sId="3" odxf="1" dxf="1">
    <nc r="I280">
      <f>I281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96" sId="3" odxf="1" dxf="1">
    <nc r="A281" t="inlineStr">
      <is>
        <t xml:space="preserve">Капитальные вложения в объекты недвижимого имущества государственной (муниципальной) собственности
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justify" readingOrder="0"/>
    </odxf>
    <ndxf>
      <font>
        <sz val="9"/>
        <color theme="1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597" sId="3" odxf="1" dxf="1">
    <nc r="B281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98" sId="3" odxf="1" dxf="1">
    <nc r="C281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99" sId="3" odxf="1" dxf="1">
    <nc r="D281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81" start="0" length="0">
    <dxf>
      <fill>
        <patternFill>
          <bgColor theme="0"/>
        </patternFill>
      </fill>
    </dxf>
  </rfmt>
  <rcc rId="600" sId="3" odxf="1" dxf="1">
    <nc r="F281" t="inlineStr">
      <is>
        <t>400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1" sId="3" odxf="1" dxf="1">
    <nc r="G281">
      <f>G282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2" sId="3" odxf="1" dxf="1">
    <nc r="H281">
      <f>H282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3" sId="3" odxf="1" dxf="1">
    <nc r="I281">
      <f>I282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4" sId="3" odxf="1" dxf="1">
    <nc r="A282" t="inlineStr">
      <is>
        <t>Бюджетные инвестиции</t>
      </is>
    </nc>
    <odxf>
      <fill>
        <patternFill patternType="solid">
          <bgColor theme="8" tint="0.79998168889431442"/>
        </patternFill>
      </fill>
      <alignment horizontal="justify" readingOrder="0"/>
    </odxf>
    <ndxf>
      <fill>
        <patternFill patternType="none">
          <bgColor indexed="65"/>
        </patternFill>
      </fill>
      <alignment horizontal="left" readingOrder="0"/>
    </ndxf>
  </rcc>
  <rcc rId="605" sId="3" odxf="1" dxf="1">
    <nc r="B28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6" sId="3" odxf="1" dxf="1">
    <nc r="C282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7" sId="3" odxf="1" dxf="1">
    <nc r="D282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82" start="0" length="0">
    <dxf>
      <fill>
        <patternFill>
          <bgColor theme="0"/>
        </patternFill>
      </fill>
    </dxf>
  </rfmt>
  <rcc rId="608" sId="3" odxf="1" dxf="1">
    <nc r="F282" t="inlineStr">
      <is>
        <t>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09" sId="3" odxf="1" dxf="1">
    <nc r="G282">
      <f>G283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10" sId="3" odxf="1" dxf="1">
    <nc r="H282">
      <f>H283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11" sId="3" odxf="1" dxf="1">
    <nc r="I282">
      <f>I283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12" sId="3">
    <nc r="A283" t="inlineStr">
      <is>
        <t xml:space="preserve">Бюджетные инвестиции в объекты капитального строительства государственной (муниципальной) собственности
</t>
      </is>
    </nc>
  </rcc>
  <rcc rId="613" sId="3">
    <nc r="B283" t="inlineStr">
      <is>
        <t>923</t>
      </is>
    </nc>
  </rcc>
  <rcc rId="614" sId="3">
    <nc r="C283" t="inlineStr">
      <is>
        <t>05</t>
      </is>
    </nc>
  </rcc>
  <rcc rId="615" sId="3">
    <nc r="D283" t="inlineStr">
      <is>
        <t>01</t>
      </is>
    </nc>
  </rcc>
  <rcc rId="616" sId="3">
    <nc r="F283" t="inlineStr">
      <is>
        <t>414</t>
      </is>
    </nc>
  </rcc>
  <rcc rId="617" sId="3">
    <nc r="I283">
      <f>G283+H283</f>
    </nc>
  </rcc>
  <rcc rId="618" sId="3">
    <nc r="E280" t="inlineStr">
      <is>
        <t>99 0 9503</t>
      </is>
    </nc>
  </rcc>
  <rcc rId="619" sId="3">
    <nc r="E281" t="inlineStr">
      <is>
        <t>99 0 9503</t>
      </is>
    </nc>
  </rcc>
  <rcc rId="620" sId="3">
    <nc r="E282" t="inlineStr">
      <is>
        <t>99 0 9503</t>
      </is>
    </nc>
  </rcc>
  <rcc rId="621" sId="3" numFmtId="4">
    <nc r="G283">
      <v>0</v>
    </nc>
  </rcc>
  <rcc rId="622" sId="3">
    <nc r="E283" t="inlineStr">
      <is>
        <t>99 0 9503</t>
      </is>
    </nc>
  </rcc>
  <rcc rId="623" sId="3">
    <nc r="A280" t="inlineStr">
      <is>
        <t xml:space="preserve"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  </t>
      </is>
    </nc>
  </rcc>
  <rfmt sheetId="3" sqref="A280">
    <dxf>
      <numFmt numFmtId="0" formatCode="General"/>
    </dxf>
  </rfmt>
  <rcc rId="624" sId="3" numFmtId="4">
    <nc r="H283">
      <v>189650.2</v>
    </nc>
  </rcc>
  <rcc rId="625" sId="3" numFmtId="4">
    <oc r="H279">
      <v>68472.100000000006</v>
    </oc>
    <nc r="H279">
      <f>68472.1-189650.2</f>
    </nc>
  </rcc>
  <rcv guid="{EA1929C7-85F7-40DE-826A-94377FC9966E}" action="delete"/>
  <rdn rId="0" localSheetId="3" customView="1" name="Z_EA1929C7_85F7_40DE_826A_94377FC9966E_.wvu.PrintArea" hidden="1" oldHidden="1">
    <formula>'2014 год'!$A$1:$I$1136</formula>
    <oldFormula>'2014 год'!$A$1:$I$1136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год'!$A$8:$F$1136</formula>
    <oldFormula>'2014 год'!$A$8:$F$1136</oldFormula>
  </rdn>
  <rcv guid="{EA1929C7-85F7-40DE-826A-94377FC9966E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764" sId="3">
    <oc r="H255">
      <f>H256+H262+H268+H276+H287+H272+H284</f>
    </oc>
    <nc r="H255">
      <f>H256+H262+H268+H276+H287+H272+H284+H293+H280</f>
    </nc>
  </rcc>
  <rcv guid="{EA1929C7-85F7-40DE-826A-94377FC9966E}" action="delete"/>
  <rdn rId="0" localSheetId="3" customView="1" name="Z_EA1929C7_85F7_40DE_826A_94377FC9966E_.wvu.PrintArea" hidden="1" oldHidden="1">
    <formula>'2014 год'!$A$1:$I$1142</formula>
    <oldFormula>'2014 год'!$A$1:$I$1142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год'!$A$8:$F$1142</formula>
    <oldFormula>'2014 год'!$A$8:$F$1142</oldFormula>
  </rdn>
  <rcv guid="{EA1929C7-85F7-40DE-826A-94377FC9966E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2" customView="1" name="Z_167491D8_6D6D_447D_A119_5E65D8431081_.wvu.Cols" hidden="1" oldHidden="1">
    <formula>'2014 '!$D:$E</formula>
    <oldFormula>'2014 '!$D:$E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Cols" hidden="1" oldHidden="1">
    <formula>'2014 год'!$G:$H</formula>
    <oldFormula>'2014 год'!$G:$H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c rId="464" sId="3" numFmtId="4">
    <nc r="H448">
      <v>-340.2</v>
    </nc>
  </rcc>
  <rcc rId="465" sId="3" numFmtId="4">
    <oc r="H454">
      <v>0</v>
    </oc>
    <nc r="H454">
      <v>340.2</v>
    </nc>
  </rcc>
  <rrc rId="466" sId="3" ref="A455:XFD455" action="deleteRow">
    <undo index="1" exp="ref" v="1" dr="H455" r="H451" sId="3"/>
    <undo index="0" exp="area" ref3D="1" dr="$G$1:$G$1048576" dn="Z_5B0ECC04_287D_41FE_BA8D_5B249E27F599_.wvu.Cols" sId="3"/>
    <rfmt sheetId="3" xfDxf="1" sqref="A455:XFD455" start="0" length="0"/>
    <rcc rId="0" sId="3" dxf="1">
      <nc r="A455" t="inlineStr">
        <is>
          <t>Социальные выплаты гражданам, кроме публичных нормативных социальных выплат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455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455" t="inlineStr">
        <is>
          <t>10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455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455" t="inlineStr">
        <is>
          <t>99 0 6322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455" t="inlineStr">
        <is>
          <t>320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455">
        <f>G456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455">
        <f>H456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455">
        <f>I456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467" sId="3" ref="A455:XFD455" action="deleteRow">
    <undo index="0" exp="area" ref3D="1" dr="$G$1:$G$1048576" dn="Z_5B0ECC04_287D_41FE_BA8D_5B249E27F599_.wvu.Cols" sId="3"/>
    <rfmt sheetId="3" xfDxf="1" sqref="A455:XFD455" start="0" length="0"/>
    <rcc rId="0" sId="3" dxf="1">
      <nc r="A455" t="inlineStr">
        <is>
          <t>Приобретение товаров, работ, услуг в пользу граждан в целях их социального обеспечения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455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455" t="inlineStr">
        <is>
          <t>10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455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455" t="inlineStr">
        <is>
          <t>99 0 6322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455" t="inlineStr">
        <is>
          <t>323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G455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 numFmtId="4">
      <nc r="H455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I455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c rId="468" sId="3">
    <oc r="H451">
      <f>H452+#REF!</f>
    </oc>
    <nc r="H451">
      <f>H452</f>
    </nc>
  </rcc>
  <rcc rId="469" sId="3">
    <oc r="I451">
      <f>I452</f>
    </oc>
    <nc r="I451">
      <f>I452</f>
    </nc>
  </rcc>
  <rcv guid="{EA1929C7-85F7-40DE-826A-94377FC9966E}" action="delete"/>
  <rdn rId="0" localSheetId="3" customView="1" name="Z_EA1929C7_85F7_40DE_826A_94377FC9966E_.wvu.PrintArea" hidden="1" oldHidden="1">
    <formula>'2014 год'!$A$1:$I$1151</formula>
    <oldFormula>'2014 год'!$A$1:$I$1151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год'!$A$8:$F$1151</formula>
    <oldFormula>'2014 год'!$A$8:$F$1151</oldFormula>
  </rdn>
  <rcv guid="{EA1929C7-85F7-40DE-826A-94377FC9966E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2" customView="1" name="Z_167491D8_6D6D_447D_A119_5E65D8431081_.wvu.Cols" hidden="1" oldHidden="1">
    <formula>'2014 '!$D:$E</formula>
    <oldFormula>'2014 '!$D:$E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Rows" hidden="1" oldHidden="1">
    <formula>'2014 год'!$338:$341,'2014 год'!$362:$365,'2014 год'!$373:$376</formula>
    <oldFormula>'2014 год'!$338:$341,'2014 год'!$362:$365,'2014 год'!$373:$376</oldFormula>
  </rdn>
  <rdn rId="0" localSheetId="3" customView="1" name="Z_167491D8_6D6D_447D_A119_5E65D8431081_.wvu.Cols" hidden="1" oldHidden="1">
    <formula>'2014 год'!$G:$H</formula>
    <oldFormula>'2014 год'!$G:$H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534" sId="3" numFmtId="4">
    <oc r="H41">
      <v>-1</v>
    </oc>
    <nc r="H41"/>
  </rcc>
  <rcc rId="535" sId="3" numFmtId="4">
    <nc r="H40">
      <v>-1</v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год'!$A$1:$I$1154</formula>
    <oldFormula>'2014 год'!$A$1:$I$1154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год'!$A$8:$F$1154</formula>
    <oldFormula>'2014 год'!$A$8:$F$1154</oldFormula>
  </rdn>
  <rcv guid="{167491D8-6D6D-447D-A119-5E65D8431081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c rId="1686" sId="3">
    <oc r="G255">
      <f>G256+G262+G268+G276+G287+G272+G284</f>
    </oc>
    <nc r="G255">
      <f>G256+G262+G268+G276+G287+G272+G284+G280+G293</f>
    </nc>
  </rcc>
  <rcc rId="1687" sId="3">
    <oc r="H255">
      <f>H256+H262+H268+H276+H287+H272+H284</f>
    </oc>
    <nc r="H255">
      <f>H256+H262+H268+H276+H287+H272+H284+H280+H293</f>
    </nc>
  </rcc>
  <rcc rId="1688" sId="3">
    <oc r="I255">
      <f>I256+I262+I268+I276+I287+I272+I284</f>
    </oc>
    <nc r="I255">
      <f>I256+I262+I268+I276+I287+I272+I284+I280+I293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год'!$A$1:$I$1153</formula>
    <oldFormula>'2014 год'!$A$1:$I$1153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год'!$A$8:$F$1153</formula>
    <oldFormula>'2014 год'!$A$8:$F$1153</oldFormula>
  </rdn>
  <rcv guid="{167491D8-6D6D-447D-A119-5E65D843108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fmt sheetId="3" sqref="H451">
    <dxf>
      <fill>
        <patternFill>
          <bgColor theme="0"/>
        </patternFill>
      </fill>
    </dxf>
  </rfmt>
  <rcv guid="{EA1929C7-85F7-40DE-826A-94377FC9966E}" action="delete"/>
  <rdn rId="0" localSheetId="3" customView="1" name="Z_EA1929C7_85F7_40DE_826A_94377FC9966E_.wvu.PrintArea" hidden="1" oldHidden="1">
    <formula>'2014 год'!$A$1:$I$1153</formula>
    <oldFormula>'2014 год'!$A$1:$I$1153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год'!$A$8:$F$1153</formula>
    <oldFormula>'2014 год'!$A$8:$F$1153</oldFormula>
  </rdn>
  <rcv guid="{EA1929C7-85F7-40DE-826A-94377FC9966E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454" sId="3" numFmtId="4">
    <oc r="H308">
      <v>5000</v>
    </oc>
    <nc r="H308">
      <v>5050</v>
    </nc>
  </rcc>
  <rcc rId="455" sId="3" numFmtId="4">
    <oc r="H1127">
      <v>-6000</v>
    </oc>
    <nc r="H1127">
      <v>-6050</v>
    </nc>
  </rcc>
</revisions>
</file>

<file path=xl/revisions/revisionLog121111.xml><?xml version="1.0" encoding="utf-8"?>
<revisions xmlns="http://schemas.openxmlformats.org/spreadsheetml/2006/main" xmlns:r="http://schemas.openxmlformats.org/officeDocument/2006/relationships">
  <rcc rId="88" sId="3">
    <nc r="A204" t="inlineStr">
      <is>
        <t>Реконструкция, капитальный ремонт и ремонт автомобильных дорог общего пользования местного значения за счет субсидии республиканского бюджета РК</t>
      </is>
    </nc>
  </rcc>
  <rcv guid="{EA1929C7-85F7-40DE-826A-94377FC9966E}" action="delete"/>
  <rdn rId="0" localSheetId="3" customView="1" name="Z_EA1929C7_85F7_40DE_826A_94377FC9966E_.wvu.PrintArea" hidden="1" oldHidden="1">
    <formula>'2014 год'!$A$1:$I$1134</formula>
    <oldFormula>'2014 год'!$A$1:$I$1134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год'!$A$8:$F$1134</formula>
    <oldFormula>'2014 год'!$A$8:$F$1134</oldFormula>
  </rdn>
  <rcv guid="{EA1929C7-85F7-40DE-826A-94377FC9966E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rc rId="2613" sId="5" ref="A444:XFD444" action="deleteRow">
    <undo index="7" exp="ref" v="1" dr="H444" r="H403" sId="5"/>
    <undo index="7" exp="ref" v="1" dr="G444" r="G403" sId="5"/>
    <rfmt sheetId="5" xfDxf="1" sqref="A444:XFD444" start="0" length="0"/>
    <rcc rId="0" sId="5" dxf="1">
      <nc r="A444" t="inlineStr">
        <is>
      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4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44">
        <v>8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44">
        <v>1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44" t="inlineStr">
        <is>
          <t>99 0 5144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5" sqref="F444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5" dxf="1">
      <nc r="G444">
        <f>G445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444">
        <f>H445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2614" sId="5" ref="A444:XFD444" action="deleteRow">
    <rfmt sheetId="5" xfDxf="1" sqref="A444:XFD444" start="0" length="0"/>
    <rcc rId="0" sId="5" dxf="1">
      <nc r="A44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4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44">
        <v>8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44">
        <v>1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44" t="inlineStr">
        <is>
          <t>99 0 5144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444" t="inlineStr">
        <is>
          <t>600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444">
        <f>G445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444">
        <f>H445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2615" sId="5" ref="A444:XFD444" action="deleteRow">
    <rfmt sheetId="5" xfDxf="1" sqref="A444:XFD444" start="0" length="0"/>
    <rcc rId="0" sId="5" dxf="1">
      <nc r="A444" t="inlineStr">
        <is>
          <t>Субсидии бюджетным учреждениям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4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44">
        <v>8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44">
        <v>1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44" t="inlineStr">
        <is>
          <t>99 0 5144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444" t="inlineStr">
        <is>
          <t>610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444">
        <f>G445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444">
        <f>H445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2616" sId="5" ref="A444:XFD444" action="deleteRow">
    <rfmt sheetId="5" xfDxf="1" sqref="A444:XFD444" start="0" length="0"/>
    <rcc rId="0" sId="5" dxf="1">
      <nc r="A444" t="inlineStr">
        <is>
          <t>Субсидии бюджетным учреждениям на иные цели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4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44">
        <v>8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44">
        <v>1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44" t="inlineStr">
        <is>
          <t>99 0 5144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444" t="inlineStr">
        <is>
          <t>612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444">
        <f>G445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444">
        <f>H445</f>
      </nc>
      <ndxf>
        <font>
          <sz val="11"/>
          <color auto="1"/>
          <name val="Times New Roman"/>
          <scheme val="none"/>
        </font>
        <numFmt numFmtId="171" formatCode="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2617" sId="5" ref="A444:XFD444" action="deleteRow">
    <rfmt sheetId="5" xfDxf="1" sqref="A444:XFD444" start="0" length="0"/>
    <rcc rId="0" sId="5" dxf="1">
      <nc r="A444" t="inlineStr">
        <is>
          <t xml:space="preserve"> за счет субсидии Федерального бюджета РФ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4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44">
        <v>8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44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44" t="inlineStr">
        <is>
          <t>99 0 5144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444" t="inlineStr">
        <is>
          <t>612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444">
        <f>148.9-148.9</f>
      </nc>
      <n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444">
        <f>148.9-148.9</f>
      </nc>
      <n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2618" sId="5">
    <oc r="G403">
      <f>G404+G408+G417+G435+#REF!+G430+G444+G448</f>
    </oc>
    <nc r="G403">
      <f>G404+G408+G417+G435+G430+G444+G448</f>
    </nc>
  </rcc>
  <rcc rId="2619" sId="5">
    <oc r="H403">
      <f>H404+H408+H417+H435+#REF!+H430+H444+H448</f>
    </oc>
    <nc r="H403">
      <f>H404+H408+H417+H435+H430+H444+H448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год'!$A$1:$I$1142</formula>
    <oldFormula>'2014 год'!$A$1:$I$1142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год'!$A$8:$F$1142</formula>
    <oldFormula>'2014 год'!$A$8:$F$1142</oldFormula>
  </rdn>
  <rcv guid="{EA1929C7-85F7-40DE-826A-94377FC9966E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2596" sId="5">
    <oc r="F85" t="inlineStr">
      <is>
        <t>610</t>
      </is>
    </oc>
    <nc r="F85" t="inlineStr">
      <is>
        <t>620</t>
      </is>
    </nc>
  </rcc>
  <rcc rId="2597" sId="5">
    <oc r="F86" t="inlineStr">
      <is>
        <t>611</t>
      </is>
    </oc>
    <nc r="F86" t="inlineStr">
      <is>
        <t>621</t>
      </is>
    </nc>
  </rcc>
  <rrc rId="2598" sId="5" ref="A87:XFD87" action="deleteRow">
    <undo index="1" exp="ref" v="1" dr="H87" r="H85" sId="5"/>
    <undo index="1" exp="ref" v="1" dr="G87" r="G85" sId="5"/>
    <rfmt sheetId="5" xfDxf="1" sqref="A87:XFD87" start="0" length="0"/>
    <rcc rId="0" sId="5" dxf="1">
      <nc r="A87" t="inlineStr">
        <is>
          <t>Субсидии бюджетным учреждениям на иные цели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87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87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87">
        <v>13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87" t="inlineStr">
        <is>
          <t>99 0 1059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87" t="inlineStr">
        <is>
          <t>612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87">
        <v>500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87">
        <v>500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2599" sId="5" numFmtId="4">
    <oc r="G86">
      <v>5999.4</v>
    </oc>
    <nc r="G86">
      <v>6499.4</v>
    </nc>
  </rcc>
  <rcc rId="2600" sId="5" numFmtId="4">
    <oc r="H86">
      <v>5999.4</v>
    </oc>
    <nc r="H86">
      <v>6499.4</v>
    </nc>
  </rcc>
  <rcc rId="2601" sId="5">
    <oc r="G85">
      <f>G86+#REF!</f>
    </oc>
    <nc r="G85">
      <f>G86</f>
    </nc>
  </rcc>
  <rcc rId="2602" sId="5">
    <oc r="H85">
      <f>H86+#REF!</f>
    </oc>
    <nc r="H85">
      <f>H86</f>
    </nc>
  </rcc>
  <rfmt sheetId="5" sqref="A84" start="0" length="0">
    <dxf>
      <font>
        <color indexed="8"/>
        <name val="Times New Roman"/>
        <scheme val="none"/>
      </font>
    </dxf>
  </rfmt>
  <rcc rId="2603" sId="5" odxf="1" dxf="1">
    <oc r="A85" t="inlineStr">
      <is>
        <t>Субсидии бюджетным учреждениям</t>
      </is>
    </oc>
    <nc r="A85" t="inlineStr">
      <is>
        <t>Субсидии автономным учреждениям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2604" sId="5" odxf="1" dxf="1">
    <oc r="A86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8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sz val="9"/>
        <name val="Times New Roman"/>
        <scheme val="none"/>
      </font>
      <numFmt numFmtId="168" formatCode="?"/>
    </odxf>
    <ndxf>
      <font>
        <sz val="9"/>
        <name val="Times New Roman"/>
        <scheme val="none"/>
      </font>
      <numFmt numFmtId="30" formatCode="@"/>
    </ndxf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1693" sId="3">
    <oc r="J45">
      <f>G45+H45</f>
    </oc>
    <nc r="J45"/>
  </rcc>
  <rcc rId="1694" sId="3">
    <oc r="K45">
      <f>I45-J45</f>
    </oc>
    <nc r="K45"/>
  </rcc>
  <rcc rId="1695" sId="3">
    <oc r="J46">
      <f>G46+H46</f>
    </oc>
    <nc r="J46"/>
  </rcc>
  <rcc rId="1696" sId="3">
    <oc r="K46">
      <f>I46-J46</f>
    </oc>
    <nc r="K46"/>
  </rcc>
  <rcc rId="1697" sId="3">
    <oc r="J47">
      <f>G47+H47</f>
    </oc>
    <nc r="J47"/>
  </rcc>
  <rcc rId="1698" sId="3">
    <oc r="K47">
      <f>I47-J47</f>
    </oc>
    <nc r="K47"/>
  </rcc>
  <rcc rId="1699" sId="3">
    <oc r="J48">
      <f>G48+H48</f>
    </oc>
    <nc r="J48"/>
  </rcc>
  <rcc rId="1700" sId="3">
    <oc r="K48">
      <f>I48-J48</f>
    </oc>
    <nc r="K48"/>
  </rcc>
  <rcc rId="1701" sId="3">
    <oc r="J49">
      <f>G49+H49</f>
    </oc>
    <nc r="J49"/>
  </rcc>
  <rcc rId="1702" sId="3">
    <oc r="K49">
      <f>I49-J49</f>
    </oc>
    <nc r="K49"/>
  </rcc>
  <rcc rId="1703" sId="3">
    <oc r="J50">
      <f>G50+H50</f>
    </oc>
    <nc r="J50"/>
  </rcc>
  <rcc rId="1704" sId="3">
    <oc r="K50">
      <f>I50-J50</f>
    </oc>
    <nc r="K50"/>
  </rcc>
  <rcc rId="1705" sId="3">
    <oc r="J51">
      <f>G51+H51</f>
    </oc>
    <nc r="J51"/>
  </rcc>
  <rcc rId="1706" sId="3">
    <oc r="K51">
      <f>I51-J51</f>
    </oc>
    <nc r="K51"/>
  </rcc>
  <rcc rId="1707" sId="3">
    <oc r="J52">
      <f>G52+H52</f>
    </oc>
    <nc r="J52"/>
  </rcc>
  <rcc rId="1708" sId="3">
    <oc r="K52">
      <f>I52-J52</f>
    </oc>
    <nc r="K52"/>
  </rcc>
  <rcc rId="1709" sId="3">
    <oc r="J53">
      <f>G53+H53</f>
    </oc>
    <nc r="J53"/>
  </rcc>
  <rcc rId="1710" sId="3">
    <oc r="K53">
      <f>I53-J53</f>
    </oc>
    <nc r="K53"/>
  </rcc>
  <rcc rId="1711" sId="3">
    <oc r="J54">
      <f>G54+H54</f>
    </oc>
    <nc r="J54"/>
  </rcc>
  <rcc rId="1712" sId="3">
    <oc r="K54">
      <f>I54-J54</f>
    </oc>
    <nc r="K54"/>
  </rcc>
  <rcc rId="1713" sId="3">
    <oc r="J55">
      <f>G55+H55</f>
    </oc>
    <nc r="J55"/>
  </rcc>
  <rcc rId="1714" sId="3">
    <oc r="K55">
      <f>I55-J55</f>
    </oc>
    <nc r="K55"/>
  </rcc>
  <rcc rId="1715" sId="3">
    <oc r="J56">
      <f>G56+H56</f>
    </oc>
    <nc r="J56"/>
  </rcc>
  <rcc rId="1716" sId="3">
    <oc r="K56">
      <f>I56-J56</f>
    </oc>
    <nc r="K56"/>
  </rcc>
  <rcc rId="1717" sId="3">
    <oc r="J57">
      <f>G57+H57</f>
    </oc>
    <nc r="J57"/>
  </rcc>
  <rcc rId="1718" sId="3">
    <oc r="K57">
      <f>I57-J57</f>
    </oc>
    <nc r="K57"/>
  </rcc>
  <rcc rId="1719" sId="3">
    <oc r="J58">
      <f>G58+H58</f>
    </oc>
    <nc r="J58"/>
  </rcc>
  <rcc rId="1720" sId="3">
    <oc r="K58">
      <f>I58-J58</f>
    </oc>
    <nc r="K58"/>
  </rcc>
  <rcc rId="1721" sId="3">
    <oc r="J59">
      <f>G59+H59</f>
    </oc>
    <nc r="J59"/>
  </rcc>
  <rcc rId="1722" sId="3">
    <oc r="K59">
      <f>I59-J59</f>
    </oc>
    <nc r="K59"/>
  </rcc>
  <rcc rId="1723" sId="3">
    <oc r="J60">
      <f>G60+H60</f>
    </oc>
    <nc r="J60"/>
  </rcc>
  <rcc rId="1724" sId="3">
    <oc r="K60">
      <f>I60-J60</f>
    </oc>
    <nc r="K60"/>
  </rcc>
  <rcc rId="1725" sId="3">
    <oc r="J61">
      <f>G61+H61</f>
    </oc>
    <nc r="J61"/>
  </rcc>
  <rcc rId="1726" sId="3">
    <oc r="K61">
      <f>I61-J61</f>
    </oc>
    <nc r="K61"/>
  </rcc>
  <rcc rId="1727" sId="3">
    <oc r="J62">
      <f>G62+H62</f>
    </oc>
    <nc r="J62"/>
  </rcc>
  <rcc rId="1728" sId="3">
    <oc r="K62">
      <f>I62-J62</f>
    </oc>
    <nc r="K62"/>
  </rcc>
  <rcc rId="1729" sId="3">
    <oc r="J63">
      <f>G63+H63</f>
    </oc>
    <nc r="J63"/>
  </rcc>
  <rcc rId="1730" sId="3">
    <oc r="K63">
      <f>I63-J63</f>
    </oc>
    <nc r="K63"/>
  </rcc>
  <rcc rId="1731" sId="3">
    <oc r="J64">
      <f>G64+H64</f>
    </oc>
    <nc r="J64"/>
  </rcc>
  <rcc rId="1732" sId="3">
    <oc r="K64">
      <f>I64-J64</f>
    </oc>
    <nc r="K64"/>
  </rcc>
  <rcc rId="1733" sId="3">
    <oc r="J65">
      <f>G65+H65</f>
    </oc>
    <nc r="J65"/>
  </rcc>
  <rcc rId="1734" sId="3">
    <oc r="K65">
      <f>I65-J65</f>
    </oc>
    <nc r="K65"/>
  </rcc>
  <rcc rId="1735" sId="3">
    <oc r="J66">
      <f>G66+H66</f>
    </oc>
    <nc r="J66"/>
  </rcc>
  <rcc rId="1736" sId="3">
    <oc r="K66">
      <f>I66-J66</f>
    </oc>
    <nc r="K66"/>
  </rcc>
  <rcc rId="1737" sId="3">
    <oc r="J67">
      <f>G67+H67</f>
    </oc>
    <nc r="J67"/>
  </rcc>
  <rcc rId="1738" sId="3">
    <oc r="K67">
      <f>I67-J67</f>
    </oc>
    <nc r="K67"/>
  </rcc>
  <rcc rId="1739" sId="3">
    <oc r="J68">
      <f>G68+H68</f>
    </oc>
    <nc r="J68"/>
  </rcc>
  <rcc rId="1740" sId="3">
    <oc r="K68">
      <f>I68-J68</f>
    </oc>
    <nc r="K68"/>
  </rcc>
  <rcc rId="1741" sId="3">
    <oc r="J69">
      <f>G69+H69</f>
    </oc>
    <nc r="J69"/>
  </rcc>
  <rcc rId="1742" sId="3">
    <oc r="K69">
      <f>I69-J69</f>
    </oc>
    <nc r="K69"/>
  </rcc>
  <rcc rId="1743" sId="3">
    <oc r="J70">
      <f>G70+H70</f>
    </oc>
    <nc r="J70"/>
  </rcc>
  <rcc rId="1744" sId="3">
    <oc r="K70">
      <f>I70-J70</f>
    </oc>
    <nc r="K70"/>
  </rcc>
  <rcc rId="1745" sId="3">
    <oc r="J71">
      <f>G71+H71</f>
    </oc>
    <nc r="J71"/>
  </rcc>
  <rcc rId="1746" sId="3">
    <oc r="K71">
      <f>I71-J71</f>
    </oc>
    <nc r="K71"/>
  </rcc>
  <rcc rId="1747" sId="3">
    <oc r="J72">
      <f>G72+H72</f>
    </oc>
    <nc r="J72"/>
  </rcc>
  <rcc rId="1748" sId="3">
    <oc r="K72">
      <f>I72-J72</f>
    </oc>
    <nc r="K72"/>
  </rcc>
  <rcc rId="1749" sId="3">
    <oc r="J73">
      <f>G73+H73</f>
    </oc>
    <nc r="J73"/>
  </rcc>
  <rcc rId="1750" sId="3">
    <oc r="K73">
      <f>I73-J73</f>
    </oc>
    <nc r="K73"/>
  </rcc>
  <rcc rId="1751" sId="3">
    <oc r="J74">
      <f>G74+H74</f>
    </oc>
    <nc r="J74"/>
  </rcc>
  <rcc rId="1752" sId="3">
    <oc r="K74">
      <f>I74-J74</f>
    </oc>
    <nc r="K74"/>
  </rcc>
  <rcc rId="1753" sId="3">
    <oc r="J75">
      <f>G75+H75</f>
    </oc>
    <nc r="J75"/>
  </rcc>
  <rcc rId="1754" sId="3">
    <oc r="K75">
      <f>I75-J75</f>
    </oc>
    <nc r="K75"/>
  </rcc>
  <rcc rId="1755" sId="3">
    <oc r="J76">
      <f>G76+H76</f>
    </oc>
    <nc r="J76"/>
  </rcc>
  <rcc rId="1756" sId="3">
    <oc r="K76">
      <f>I76-J76</f>
    </oc>
    <nc r="K76"/>
  </rcc>
  <rcc rId="1757" sId="3">
    <oc r="J77">
      <f>G77+H77</f>
    </oc>
    <nc r="J77"/>
  </rcc>
  <rcc rId="1758" sId="3">
    <oc r="K77">
      <f>I77-J77</f>
    </oc>
    <nc r="K77"/>
  </rcc>
  <rcc rId="1759" sId="3">
    <oc r="J78">
      <f>G78+H78</f>
    </oc>
    <nc r="J78"/>
  </rcc>
  <rcc rId="1760" sId="3">
    <oc r="K78">
      <f>I78-J78</f>
    </oc>
    <nc r="K78"/>
  </rcc>
  <rcc rId="1761" sId="3">
    <oc r="J79">
      <f>G79+H79</f>
    </oc>
    <nc r="J79"/>
  </rcc>
  <rcc rId="1762" sId="3">
    <oc r="K79">
      <f>I79-J79</f>
    </oc>
    <nc r="K79"/>
  </rcc>
  <rcc rId="1763" sId="3">
    <oc r="J80">
      <f>G80+H80</f>
    </oc>
    <nc r="J80"/>
  </rcc>
  <rcc rId="1764" sId="3">
    <oc r="K80">
      <f>I80-J80</f>
    </oc>
    <nc r="K80"/>
  </rcc>
  <rcc rId="1765" sId="3">
    <oc r="J81">
      <f>G81+H81</f>
    </oc>
    <nc r="J81"/>
  </rcc>
  <rcc rId="1766" sId="3">
    <oc r="K81">
      <f>I81-J81</f>
    </oc>
    <nc r="K81"/>
  </rcc>
  <rcc rId="1767" sId="3">
    <oc r="J82">
      <f>G82+H82</f>
    </oc>
    <nc r="J82"/>
  </rcc>
  <rcc rId="1768" sId="3">
    <oc r="K82">
      <f>I82-J82</f>
    </oc>
    <nc r="K82"/>
  </rcc>
  <rcc rId="1769" sId="3">
    <oc r="J83">
      <f>G83+H83</f>
    </oc>
    <nc r="J83"/>
  </rcc>
  <rcc rId="1770" sId="3">
    <oc r="K83">
      <f>I83-J83</f>
    </oc>
    <nc r="K83"/>
  </rcc>
  <rcc rId="1771" sId="3">
    <oc r="J84">
      <f>G84+H84</f>
    </oc>
    <nc r="J84"/>
  </rcc>
  <rcc rId="1772" sId="3">
    <oc r="K84">
      <f>I84-J84</f>
    </oc>
    <nc r="K84"/>
  </rcc>
  <rcc rId="1773" sId="3">
    <oc r="J85">
      <f>G85+H85</f>
    </oc>
    <nc r="J85"/>
  </rcc>
  <rcc rId="1774" sId="3">
    <oc r="K85">
      <f>I85-J85</f>
    </oc>
    <nc r="K85"/>
  </rcc>
  <rcc rId="1775" sId="3">
    <oc r="J86">
      <f>G86+H86</f>
    </oc>
    <nc r="J86"/>
  </rcc>
  <rcc rId="1776" sId="3">
    <oc r="K86">
      <f>I86-J86</f>
    </oc>
    <nc r="K86"/>
  </rcc>
  <rcc rId="1777" sId="3">
    <oc r="J87">
      <f>G87+H87</f>
    </oc>
    <nc r="J87"/>
  </rcc>
  <rcc rId="1778" sId="3">
    <oc r="K87">
      <f>I87-J87</f>
    </oc>
    <nc r="K87"/>
  </rcc>
  <rcc rId="1779" sId="3">
    <oc r="J88">
      <f>G88+H88</f>
    </oc>
    <nc r="J88"/>
  </rcc>
  <rcc rId="1780" sId="3">
    <oc r="K88">
      <f>I88-J88</f>
    </oc>
    <nc r="K88"/>
  </rcc>
  <rcc rId="1781" sId="3">
    <oc r="J89">
      <f>G89+H89</f>
    </oc>
    <nc r="J89"/>
  </rcc>
  <rcc rId="1782" sId="3">
    <oc r="K89">
      <f>I89-J89</f>
    </oc>
    <nc r="K89"/>
  </rcc>
  <rcc rId="1783" sId="3">
    <oc r="J90">
      <f>G90+H90</f>
    </oc>
    <nc r="J90"/>
  </rcc>
  <rcc rId="1784" sId="3">
    <oc r="K90">
      <f>I90-J90</f>
    </oc>
    <nc r="K90"/>
  </rcc>
  <rcc rId="1785" sId="3">
    <oc r="J91">
      <f>G91+H91</f>
    </oc>
    <nc r="J91"/>
  </rcc>
  <rcc rId="1786" sId="3">
    <oc r="K91">
      <f>I91-J91</f>
    </oc>
    <nc r="K91"/>
  </rcc>
  <rcc rId="1787" sId="3">
    <oc r="J92">
      <f>G92+H92</f>
    </oc>
    <nc r="J92"/>
  </rcc>
  <rcc rId="1788" sId="3">
    <oc r="K92">
      <f>I92-J92</f>
    </oc>
    <nc r="K92"/>
  </rcc>
  <rcc rId="1789" sId="3">
    <oc r="J93">
      <f>G93+H93</f>
    </oc>
    <nc r="J93"/>
  </rcc>
  <rcc rId="1790" sId="3">
    <oc r="K93">
      <f>I93-J93</f>
    </oc>
    <nc r="K93"/>
  </rcc>
  <rcc rId="1791" sId="3">
    <oc r="J94">
      <f>G94+H94</f>
    </oc>
    <nc r="J94"/>
  </rcc>
  <rcc rId="1792" sId="3">
    <oc r="K94">
      <f>I94-J94</f>
    </oc>
    <nc r="K94"/>
  </rcc>
  <rcc rId="1793" sId="3">
    <oc r="J95">
      <f>G95+H95</f>
    </oc>
    <nc r="J95"/>
  </rcc>
  <rcc rId="1794" sId="3">
    <oc r="K95">
      <f>I95-J95</f>
    </oc>
    <nc r="K95"/>
  </rcc>
  <rcc rId="1795" sId="3">
    <oc r="J96">
      <f>G96+H96</f>
    </oc>
    <nc r="J96"/>
  </rcc>
  <rcc rId="1796" sId="3">
    <oc r="K96">
      <f>I96-J96</f>
    </oc>
    <nc r="K96"/>
  </rcc>
  <rcc rId="1797" sId="3">
    <oc r="J97">
      <f>G97+H97</f>
    </oc>
    <nc r="J97"/>
  </rcc>
  <rcc rId="1798" sId="3">
    <oc r="K97">
      <f>I97-J97</f>
    </oc>
    <nc r="K97"/>
  </rcc>
  <rcc rId="1799" sId="3">
    <oc r="J98">
      <f>G98+H98</f>
    </oc>
    <nc r="J98"/>
  </rcc>
  <rcc rId="1800" sId="3">
    <oc r="K98">
      <f>I98-J98</f>
    </oc>
    <nc r="K98"/>
  </rcc>
  <rcc rId="1801" sId="3">
    <oc r="J99">
      <f>G99+H99</f>
    </oc>
    <nc r="J99"/>
  </rcc>
  <rcc rId="1802" sId="3">
    <oc r="K99">
      <f>I99-J99</f>
    </oc>
    <nc r="K99"/>
  </rcc>
  <rcc rId="1803" sId="3">
    <oc r="J100">
      <f>G100+H100</f>
    </oc>
    <nc r="J100"/>
  </rcc>
  <rcc rId="1804" sId="3">
    <oc r="K100">
      <f>I100-J100</f>
    </oc>
    <nc r="K100"/>
  </rcc>
  <rcc rId="1805" sId="3">
    <oc r="J101">
      <f>G101+H101</f>
    </oc>
    <nc r="J101"/>
  </rcc>
  <rcc rId="1806" sId="3">
    <oc r="K101">
      <f>I101-J101</f>
    </oc>
    <nc r="K101"/>
  </rcc>
  <rcc rId="1807" sId="3">
    <oc r="J102">
      <f>G102+H102</f>
    </oc>
    <nc r="J102"/>
  </rcc>
  <rcc rId="1808" sId="3">
    <oc r="K102">
      <f>I102-J102</f>
    </oc>
    <nc r="K102"/>
  </rcc>
  <rcc rId="1809" sId="3">
    <oc r="J103">
      <f>G103+H103</f>
    </oc>
    <nc r="J103"/>
  </rcc>
  <rcc rId="1810" sId="3">
    <oc r="K103">
      <f>I103-J103</f>
    </oc>
    <nc r="K103"/>
  </rcc>
  <rcc rId="1811" sId="3">
    <oc r="J104">
      <f>G104+H104</f>
    </oc>
    <nc r="J104"/>
  </rcc>
  <rcc rId="1812" sId="3">
    <oc r="K104">
      <f>I104-J104</f>
    </oc>
    <nc r="K104"/>
  </rcc>
  <rcc rId="1813" sId="3">
    <oc r="J105">
      <f>G105+H105</f>
    </oc>
    <nc r="J105"/>
  </rcc>
  <rcc rId="1814" sId="3">
    <oc r="K105">
      <f>I105-J105</f>
    </oc>
    <nc r="K105"/>
  </rcc>
  <rcc rId="1815" sId="3">
    <oc r="J106">
      <f>G106+H106</f>
    </oc>
    <nc r="J106"/>
  </rcc>
  <rcc rId="1816" sId="3">
    <oc r="K106">
      <f>I106-J106</f>
    </oc>
    <nc r="K106"/>
  </rcc>
  <rcc rId="1817" sId="3">
    <oc r="J107">
      <f>G107+H107</f>
    </oc>
    <nc r="J107"/>
  </rcc>
  <rcc rId="1818" sId="3">
    <oc r="K107">
      <f>I107-J107</f>
    </oc>
    <nc r="K107"/>
  </rcc>
  <rcc rId="1819" sId="3">
    <oc r="J108">
      <f>G108+H108</f>
    </oc>
    <nc r="J108"/>
  </rcc>
  <rcc rId="1820" sId="3">
    <oc r="K108">
      <f>I108-J108</f>
    </oc>
    <nc r="K108"/>
  </rcc>
  <rcc rId="1821" sId="3">
    <oc r="J109">
      <f>G109+H109</f>
    </oc>
    <nc r="J109"/>
  </rcc>
  <rcc rId="1822" sId="3">
    <oc r="K109">
      <f>I109-J109</f>
    </oc>
    <nc r="K109"/>
  </rcc>
  <rcc rId="1823" sId="3">
    <oc r="J110">
      <f>G110+H110</f>
    </oc>
    <nc r="J110"/>
  </rcc>
  <rcc rId="1824" sId="3">
    <oc r="K110">
      <f>I110-J110</f>
    </oc>
    <nc r="K110"/>
  </rcc>
  <rcc rId="1825" sId="3">
    <oc r="J111">
      <f>G111+H111</f>
    </oc>
    <nc r="J111"/>
  </rcc>
  <rcc rId="1826" sId="3">
    <oc r="K111">
      <f>I111-J111</f>
    </oc>
    <nc r="K111"/>
  </rcc>
  <rcc rId="1827" sId="3">
    <oc r="J112">
      <f>G112+H112</f>
    </oc>
    <nc r="J112"/>
  </rcc>
  <rcc rId="1828" sId="3">
    <oc r="K112">
      <f>I112-J112</f>
    </oc>
    <nc r="K112"/>
  </rcc>
  <rcc rId="1829" sId="3">
    <oc r="J113">
      <f>G113+H113</f>
    </oc>
    <nc r="J113"/>
  </rcc>
  <rcc rId="1830" sId="3">
    <oc r="K113">
      <f>I113-J113</f>
    </oc>
    <nc r="K113"/>
  </rcc>
  <rcc rId="1831" sId="3">
    <oc r="J114">
      <f>G114+H114</f>
    </oc>
    <nc r="J114"/>
  </rcc>
  <rcc rId="1832" sId="3">
    <oc r="K114">
      <f>I114-J114</f>
    </oc>
    <nc r="K114"/>
  </rcc>
  <rcc rId="1833" sId="3">
    <oc r="J115">
      <f>G115+H115</f>
    </oc>
    <nc r="J115"/>
  </rcc>
  <rcc rId="1834" sId="3">
    <oc r="K115">
      <f>I115-J115</f>
    </oc>
    <nc r="K115"/>
  </rcc>
  <rcc rId="1835" sId="3">
    <oc r="J116">
      <f>G116+H116</f>
    </oc>
    <nc r="J116"/>
  </rcc>
  <rcc rId="1836" sId="3">
    <oc r="K116">
      <f>I116-J116</f>
    </oc>
    <nc r="K116"/>
  </rcc>
  <rcc rId="1837" sId="3">
    <oc r="J117">
      <f>G117+H117</f>
    </oc>
    <nc r="J117"/>
  </rcc>
  <rcc rId="1838" sId="3">
    <oc r="K117">
      <f>I117-J117</f>
    </oc>
    <nc r="K117"/>
  </rcc>
  <rcc rId="1839" sId="3">
    <oc r="J118">
      <f>G118+H118</f>
    </oc>
    <nc r="J118"/>
  </rcc>
  <rcc rId="1840" sId="3">
    <oc r="K118">
      <f>I118-J118</f>
    </oc>
    <nc r="K118"/>
  </rcc>
  <rcc rId="1841" sId="3">
    <oc r="J119">
      <f>G119+H119</f>
    </oc>
    <nc r="J119"/>
  </rcc>
  <rcc rId="1842" sId="3">
    <oc r="K119">
      <f>I119-J119</f>
    </oc>
    <nc r="K119"/>
  </rcc>
  <rcc rId="1843" sId="3">
    <oc r="J120">
      <f>G120+H120</f>
    </oc>
    <nc r="J120"/>
  </rcc>
  <rcc rId="1844" sId="3">
    <oc r="K120">
      <f>I120-J120</f>
    </oc>
    <nc r="K120"/>
  </rcc>
  <rcc rId="1845" sId="3">
    <oc r="J121">
      <f>G121+H121</f>
    </oc>
    <nc r="J121"/>
  </rcc>
  <rcc rId="1846" sId="3">
    <oc r="K121">
      <f>I121-J121</f>
    </oc>
    <nc r="K121"/>
  </rcc>
  <rcc rId="1847" sId="3">
    <oc r="J122">
      <f>G122+H122</f>
    </oc>
    <nc r="J122"/>
  </rcc>
  <rcc rId="1848" sId="3">
    <oc r="K122">
      <f>I122-J122</f>
    </oc>
    <nc r="K122"/>
  </rcc>
  <rcc rId="1849" sId="3">
    <oc r="J123">
      <f>G123+H123</f>
    </oc>
    <nc r="J123"/>
  </rcc>
  <rcc rId="1850" sId="3">
    <oc r="K123">
      <f>I123-J123</f>
    </oc>
    <nc r="K123"/>
  </rcc>
  <rcc rId="1851" sId="3">
    <oc r="J124">
      <f>G124+H124</f>
    </oc>
    <nc r="J124"/>
  </rcc>
  <rcc rId="1852" sId="3">
    <oc r="K124">
      <f>I124-J124</f>
    </oc>
    <nc r="K124"/>
  </rcc>
  <rcc rId="1853" sId="3">
    <oc r="J125">
      <f>G125+H125</f>
    </oc>
    <nc r="J125"/>
  </rcc>
  <rcc rId="1854" sId="3">
    <oc r="K125">
      <f>I125-J125</f>
    </oc>
    <nc r="K125"/>
  </rcc>
  <rcc rId="1855" sId="3">
    <oc r="J126">
      <f>G126+H126</f>
    </oc>
    <nc r="J126"/>
  </rcc>
  <rcc rId="1856" sId="3">
    <oc r="K126">
      <f>I126-J126</f>
    </oc>
    <nc r="K126"/>
  </rcc>
  <rcc rId="1857" sId="3">
    <oc r="J127">
      <f>G127+H127</f>
    </oc>
    <nc r="J127"/>
  </rcc>
  <rcc rId="1858" sId="3">
    <oc r="K127">
      <f>I127-J127</f>
    </oc>
    <nc r="K127"/>
  </rcc>
  <rcc rId="1859" sId="3">
    <oc r="J128">
      <f>G128+H128</f>
    </oc>
    <nc r="J128"/>
  </rcc>
  <rcc rId="1860" sId="3">
    <oc r="K128">
      <f>I128-J128</f>
    </oc>
    <nc r="K128"/>
  </rcc>
  <rcc rId="1861" sId="3">
    <oc r="J129">
      <f>G129+H129</f>
    </oc>
    <nc r="J129"/>
  </rcc>
  <rcc rId="1862" sId="3">
    <oc r="K129">
      <f>I129-J129</f>
    </oc>
    <nc r="K129"/>
  </rcc>
  <rcc rId="1863" sId="3">
    <oc r="J130">
      <f>G130+H130</f>
    </oc>
    <nc r="J130"/>
  </rcc>
  <rcc rId="1864" sId="3">
    <oc r="K130">
      <f>I130-J130</f>
    </oc>
    <nc r="K130"/>
  </rcc>
  <rcc rId="1865" sId="3">
    <oc r="J131">
      <f>G131+H131</f>
    </oc>
    <nc r="J131"/>
  </rcc>
  <rcc rId="1866" sId="3">
    <oc r="K131">
      <f>I131-J131</f>
    </oc>
    <nc r="K131"/>
  </rcc>
  <rcc rId="1867" sId="3">
    <oc r="J132">
      <f>G132+H132</f>
    </oc>
    <nc r="J132"/>
  </rcc>
  <rcc rId="1868" sId="3">
    <oc r="K132">
      <f>I132-J132</f>
    </oc>
    <nc r="K132"/>
  </rcc>
  <rcc rId="1869" sId="3">
    <oc r="J133">
      <f>G133+H133</f>
    </oc>
    <nc r="J133"/>
  </rcc>
  <rcc rId="1870" sId="3">
    <oc r="K133">
      <f>I133-J133</f>
    </oc>
    <nc r="K133"/>
  </rcc>
  <rcc rId="1871" sId="3">
    <oc r="J134">
      <f>G134+H134</f>
    </oc>
    <nc r="J134"/>
  </rcc>
  <rcc rId="1872" sId="3">
    <oc r="K134">
      <f>I134-J134</f>
    </oc>
    <nc r="K134"/>
  </rcc>
  <rcc rId="1873" sId="3">
    <oc r="J135">
      <f>G135+H135</f>
    </oc>
    <nc r="J135"/>
  </rcc>
  <rcc rId="1874" sId="3">
    <oc r="K135">
      <f>I135-J135</f>
    </oc>
    <nc r="K135"/>
  </rcc>
  <rcc rId="1875" sId="3">
    <oc r="J136">
      <f>G136+H136</f>
    </oc>
    <nc r="J136"/>
  </rcc>
  <rcc rId="1876" sId="3">
    <oc r="K136">
      <f>I136-J136</f>
    </oc>
    <nc r="K136"/>
  </rcc>
  <rcc rId="1877" sId="3">
    <oc r="J137">
      <f>G137+H137</f>
    </oc>
    <nc r="J137"/>
  </rcc>
  <rcc rId="1878" sId="3">
    <oc r="K137">
      <f>I137-J137</f>
    </oc>
    <nc r="K137"/>
  </rcc>
  <rcc rId="1879" sId="3">
    <oc r="J138">
      <f>G138+H138</f>
    </oc>
    <nc r="J138"/>
  </rcc>
  <rcc rId="1880" sId="3">
    <oc r="K138">
      <f>I138-J138</f>
    </oc>
    <nc r="K138"/>
  </rcc>
  <rcc rId="1881" sId="3">
    <oc r="J139">
      <f>G139+H139</f>
    </oc>
    <nc r="J139"/>
  </rcc>
  <rcc rId="1882" sId="3">
    <oc r="K139">
      <f>I139-J139</f>
    </oc>
    <nc r="K139"/>
  </rcc>
  <rcc rId="1883" sId="3">
    <oc r="J140">
      <f>G140+H140</f>
    </oc>
    <nc r="J140"/>
  </rcc>
  <rcc rId="1884" sId="3">
    <oc r="K140">
      <f>I140-J140</f>
    </oc>
    <nc r="K140"/>
  </rcc>
  <rcc rId="1885" sId="3">
    <oc r="J141">
      <f>G141+H141</f>
    </oc>
    <nc r="J141"/>
  </rcc>
  <rcc rId="1886" sId="3">
    <oc r="K141">
      <f>I141-J141</f>
    </oc>
    <nc r="K141"/>
  </rcc>
  <rcc rId="1887" sId="3">
    <oc r="J142">
      <f>G142+H142</f>
    </oc>
    <nc r="J142"/>
  </rcc>
  <rcc rId="1888" sId="3">
    <oc r="K142">
      <f>I142-J142</f>
    </oc>
    <nc r="K142"/>
  </rcc>
  <rcc rId="1889" sId="3">
    <oc r="J143">
      <f>G143+H143</f>
    </oc>
    <nc r="J143"/>
  </rcc>
  <rcc rId="1890" sId="3">
    <oc r="K143">
      <f>I143-J143</f>
    </oc>
    <nc r="K143"/>
  </rcc>
  <rcc rId="1891" sId="3">
    <oc r="J144">
      <f>G144+H144</f>
    </oc>
    <nc r="J144"/>
  </rcc>
  <rcc rId="1892" sId="3">
    <oc r="K144">
      <f>I144-J144</f>
    </oc>
    <nc r="K144"/>
  </rcc>
  <rcc rId="1893" sId="3">
    <oc r="J145">
      <f>G145+H145</f>
    </oc>
    <nc r="J145"/>
  </rcc>
  <rcc rId="1894" sId="3">
    <oc r="K145">
      <f>I145-J145</f>
    </oc>
    <nc r="K145"/>
  </rcc>
  <rcc rId="1895" sId="3">
    <oc r="J146">
      <f>G146+H146</f>
    </oc>
    <nc r="J146"/>
  </rcc>
  <rcc rId="1896" sId="3">
    <oc r="K146">
      <f>I146-J146</f>
    </oc>
    <nc r="K146"/>
  </rcc>
  <rcc rId="1897" sId="3">
    <oc r="J147">
      <f>G147+H147</f>
    </oc>
    <nc r="J147"/>
  </rcc>
  <rcc rId="1898" sId="3">
    <oc r="K147">
      <f>I147-J147</f>
    </oc>
    <nc r="K147"/>
  </rcc>
  <rcc rId="1899" sId="3">
    <oc r="J148">
      <f>G148+H148</f>
    </oc>
    <nc r="J148"/>
  </rcc>
  <rcc rId="1900" sId="3">
    <oc r="K148">
      <f>I148-J148</f>
    </oc>
    <nc r="K148"/>
  </rcc>
  <rcc rId="1901" sId="3">
    <oc r="J149">
      <f>G149+H149</f>
    </oc>
    <nc r="J149"/>
  </rcc>
  <rcc rId="1902" sId="3">
    <oc r="K149">
      <f>I149-J149</f>
    </oc>
    <nc r="K149"/>
  </rcc>
  <rcc rId="1903" sId="3">
    <oc r="J150">
      <f>G150+H150</f>
    </oc>
    <nc r="J150"/>
  </rcc>
  <rcc rId="1904" sId="3">
    <oc r="K150">
      <f>I150-J150</f>
    </oc>
    <nc r="K150"/>
  </rcc>
  <rcc rId="1905" sId="3">
    <oc r="J151">
      <f>G151+H151</f>
    </oc>
    <nc r="J151"/>
  </rcc>
  <rcc rId="1906" sId="3">
    <oc r="K151">
      <f>I151-J151</f>
    </oc>
    <nc r="K151"/>
  </rcc>
  <rcc rId="1907" sId="3">
    <oc r="J152">
      <f>G152+H152</f>
    </oc>
    <nc r="J152"/>
  </rcc>
  <rcc rId="1908" sId="3">
    <oc r="K152">
      <f>I152-J152</f>
    </oc>
    <nc r="K152"/>
  </rcc>
  <rcc rId="1909" sId="3">
    <oc r="J153">
      <f>G153+H153</f>
    </oc>
    <nc r="J153"/>
  </rcc>
  <rcc rId="1910" sId="3">
    <oc r="K153">
      <f>I153-J153</f>
    </oc>
    <nc r="K153"/>
  </rcc>
  <rcc rId="1911" sId="3">
    <oc r="J154">
      <f>G154+H154</f>
    </oc>
    <nc r="J154"/>
  </rcc>
  <rcc rId="1912" sId="3">
    <oc r="K154">
      <f>I154-J154</f>
    </oc>
    <nc r="K154"/>
  </rcc>
  <rcc rId="1913" sId="3">
    <oc r="J155">
      <f>G155+H155</f>
    </oc>
    <nc r="J155"/>
  </rcc>
  <rcc rId="1914" sId="3">
    <oc r="K155">
      <f>I155-J155</f>
    </oc>
    <nc r="K155"/>
  </rcc>
  <rcc rId="1915" sId="3">
    <oc r="J156">
      <f>G156+H156</f>
    </oc>
    <nc r="J156"/>
  </rcc>
  <rcc rId="1916" sId="3">
    <oc r="K156">
      <f>I156-J156</f>
    </oc>
    <nc r="K156"/>
  </rcc>
  <rcc rId="1917" sId="3">
    <oc r="J157">
      <f>G157+H157</f>
    </oc>
    <nc r="J157"/>
  </rcc>
  <rcc rId="1918" sId="3">
    <oc r="K157">
      <f>I157-J157</f>
    </oc>
    <nc r="K157"/>
  </rcc>
  <rcc rId="1919" sId="3">
    <oc r="J158">
      <f>G158+H158</f>
    </oc>
    <nc r="J158"/>
  </rcc>
  <rcc rId="1920" sId="3">
    <oc r="K158">
      <f>I158-J158</f>
    </oc>
    <nc r="K158"/>
  </rcc>
  <rcc rId="1921" sId="3">
    <oc r="J159">
      <f>G159+H159</f>
    </oc>
    <nc r="J159"/>
  </rcc>
  <rcc rId="1922" sId="3">
    <oc r="K159">
      <f>I159-J159</f>
    </oc>
    <nc r="K159"/>
  </rcc>
  <rcc rId="1923" sId="3">
    <oc r="J160">
      <f>G160+H160</f>
    </oc>
    <nc r="J160"/>
  </rcc>
  <rcc rId="1924" sId="3">
    <oc r="K160">
      <f>I160-J160</f>
    </oc>
    <nc r="K160"/>
  </rcc>
  <rcc rId="1925" sId="3">
    <oc r="J161">
      <f>G161+H161</f>
    </oc>
    <nc r="J161"/>
  </rcc>
  <rcc rId="1926" sId="3">
    <oc r="K161">
      <f>I161-J161</f>
    </oc>
    <nc r="K161"/>
  </rcc>
  <rcc rId="1927" sId="3">
    <oc r="J162">
      <f>G162+H162</f>
    </oc>
    <nc r="J162"/>
  </rcc>
  <rcc rId="1928" sId="3">
    <oc r="K162">
      <f>I162-J162</f>
    </oc>
    <nc r="K162"/>
  </rcc>
  <rcc rId="1929" sId="3">
    <oc r="J163">
      <f>G163+H163</f>
    </oc>
    <nc r="J163"/>
  </rcc>
  <rcc rId="1930" sId="3">
    <oc r="K163">
      <f>I163-J163</f>
    </oc>
    <nc r="K163"/>
  </rcc>
  <rcc rId="1931" sId="3">
    <oc r="J164">
      <f>G164+H164</f>
    </oc>
    <nc r="J164"/>
  </rcc>
  <rcc rId="1932" sId="3">
    <oc r="K164">
      <f>I164-J164</f>
    </oc>
    <nc r="K164"/>
  </rcc>
  <rcc rId="1933" sId="3">
    <oc r="J165">
      <f>G165+H165</f>
    </oc>
    <nc r="J165"/>
  </rcc>
  <rcc rId="1934" sId="3">
    <oc r="K165">
      <f>I165-J165</f>
    </oc>
    <nc r="K165"/>
  </rcc>
  <rcc rId="1935" sId="3">
    <oc r="J166">
      <f>G166+H166</f>
    </oc>
    <nc r="J166"/>
  </rcc>
  <rcc rId="1936" sId="3">
    <oc r="K166">
      <f>I166-J166</f>
    </oc>
    <nc r="K166"/>
  </rcc>
  <rcc rId="1937" sId="3">
    <oc r="J167">
      <f>G167+H167</f>
    </oc>
    <nc r="J167"/>
  </rcc>
  <rcc rId="1938" sId="3">
    <oc r="K167">
      <f>I167-J167</f>
    </oc>
    <nc r="K167"/>
  </rcc>
  <rcc rId="1939" sId="3">
    <oc r="J168">
      <f>G168+H168</f>
    </oc>
    <nc r="J168"/>
  </rcc>
  <rcc rId="1940" sId="3">
    <oc r="K168">
      <f>I168-J168</f>
    </oc>
    <nc r="K168"/>
  </rcc>
  <rcc rId="1941" sId="3">
    <oc r="J169">
      <f>G169+H169</f>
    </oc>
    <nc r="J169"/>
  </rcc>
  <rcc rId="1942" sId="3">
    <oc r="K169">
      <f>I169-J169</f>
    </oc>
    <nc r="K169"/>
  </rcc>
  <rcc rId="1943" sId="3">
    <oc r="J170">
      <f>G170+H170</f>
    </oc>
    <nc r="J170"/>
  </rcc>
  <rcc rId="1944" sId="3">
    <oc r="K170">
      <f>I170-J170</f>
    </oc>
    <nc r="K170"/>
  </rcc>
  <rcc rId="1945" sId="3">
    <oc r="J171">
      <f>G171+H171</f>
    </oc>
    <nc r="J171"/>
  </rcc>
  <rcc rId="1946" sId="3">
    <oc r="K171">
      <f>I171-J171</f>
    </oc>
    <nc r="K171"/>
  </rcc>
  <rcc rId="1947" sId="3">
    <oc r="J172">
      <f>G172+H172</f>
    </oc>
    <nc r="J172"/>
  </rcc>
  <rcc rId="1948" sId="3">
    <oc r="K172">
      <f>I172-J172</f>
    </oc>
    <nc r="K172"/>
  </rcc>
  <rcc rId="1949" sId="3">
    <oc r="J173">
      <f>G173+H173</f>
    </oc>
    <nc r="J173"/>
  </rcc>
  <rcc rId="1950" sId="3">
    <oc r="K173">
      <f>I173-J173</f>
    </oc>
    <nc r="K173"/>
  </rcc>
  <rcc rId="1951" sId="3">
    <oc r="J174">
      <f>G174+H174</f>
    </oc>
    <nc r="J174"/>
  </rcc>
  <rcc rId="1952" sId="3">
    <oc r="K174">
      <f>I174-J174</f>
    </oc>
    <nc r="K174"/>
  </rcc>
  <rcc rId="1953" sId="3">
    <oc r="J175">
      <f>G175+H175</f>
    </oc>
    <nc r="J175"/>
  </rcc>
  <rcc rId="1954" sId="3">
    <oc r="K175">
      <f>I175-J175</f>
    </oc>
    <nc r="K175"/>
  </rcc>
  <rcc rId="1955" sId="3">
    <oc r="J176">
      <f>G176+H176</f>
    </oc>
    <nc r="J176"/>
  </rcc>
  <rcc rId="1956" sId="3">
    <oc r="K176">
      <f>I176-J176</f>
    </oc>
    <nc r="K176"/>
  </rcc>
  <rcc rId="1957" sId="3">
    <oc r="J177">
      <f>G177+H177</f>
    </oc>
    <nc r="J177"/>
  </rcc>
  <rcc rId="1958" sId="3">
    <oc r="K177">
      <f>I177-J177</f>
    </oc>
    <nc r="K177"/>
  </rcc>
  <rcc rId="1959" sId="3">
    <oc r="J178">
      <f>G178+H178</f>
    </oc>
    <nc r="J178"/>
  </rcc>
  <rcc rId="1960" sId="3">
    <oc r="K178">
      <f>I178-J178</f>
    </oc>
    <nc r="K178"/>
  </rcc>
  <rcc rId="1961" sId="3">
    <oc r="J179">
      <f>G179+H179</f>
    </oc>
    <nc r="J179"/>
  </rcc>
  <rcc rId="1962" sId="3">
    <oc r="K179">
      <f>I179-J179</f>
    </oc>
    <nc r="K179"/>
  </rcc>
  <rcc rId="1963" sId="3">
    <oc r="J180">
      <f>G180+H180</f>
    </oc>
    <nc r="J180"/>
  </rcc>
  <rcc rId="1964" sId="3">
    <oc r="K180">
      <f>I180-J180</f>
    </oc>
    <nc r="K180"/>
  </rcc>
  <rcc rId="1965" sId="3">
    <oc r="J181">
      <f>G181+H181</f>
    </oc>
    <nc r="J181"/>
  </rcc>
  <rcc rId="1966" sId="3">
    <oc r="K181">
      <f>I181-J181</f>
    </oc>
    <nc r="K181"/>
  </rcc>
  <rcc rId="1967" sId="3">
    <oc r="J182">
      <f>G182+H182</f>
    </oc>
    <nc r="J182"/>
  </rcc>
  <rcc rId="1968" sId="3">
    <oc r="K182">
      <f>I182-J182</f>
    </oc>
    <nc r="K182"/>
  </rcc>
  <rcc rId="1969" sId="3">
    <oc r="J183">
      <f>G183+H183</f>
    </oc>
    <nc r="J183"/>
  </rcc>
  <rcc rId="1970" sId="3">
    <oc r="K183">
      <f>I183-J183</f>
    </oc>
    <nc r="K183"/>
  </rcc>
  <rcc rId="1971" sId="3">
    <oc r="J184">
      <f>G184+H184</f>
    </oc>
    <nc r="J184"/>
  </rcc>
  <rcc rId="1972" sId="3">
    <oc r="K184">
      <f>I184-J184</f>
    </oc>
    <nc r="K184"/>
  </rcc>
  <rcc rId="1973" sId="3">
    <oc r="J185">
      <f>G185+H185</f>
    </oc>
    <nc r="J185"/>
  </rcc>
  <rcc rId="1974" sId="3">
    <oc r="K185">
      <f>I185-J185</f>
    </oc>
    <nc r="K185"/>
  </rcc>
  <rcc rId="1975" sId="3">
    <oc r="J186">
      <f>G186+H186</f>
    </oc>
    <nc r="J186"/>
  </rcc>
  <rcc rId="1976" sId="3">
    <oc r="K186">
      <f>I186-J186</f>
    </oc>
    <nc r="K186"/>
  </rcc>
  <rcc rId="1977" sId="3">
    <oc r="J187">
      <f>G187+H187</f>
    </oc>
    <nc r="J187"/>
  </rcc>
  <rcc rId="1978" sId="3">
    <oc r="K187">
      <f>I187-J187</f>
    </oc>
    <nc r="K187"/>
  </rcc>
  <rcc rId="1979" sId="3">
    <oc r="J188">
      <f>G188+H188</f>
    </oc>
    <nc r="J188"/>
  </rcc>
  <rcc rId="1980" sId="3">
    <oc r="K188">
      <f>I188-J188</f>
    </oc>
    <nc r="K188"/>
  </rcc>
  <rcc rId="1981" sId="3">
    <oc r="J189">
      <f>G189+H189</f>
    </oc>
    <nc r="J189"/>
  </rcc>
  <rcc rId="1982" sId="3">
    <oc r="K189">
      <f>I189-J189</f>
    </oc>
    <nc r="K189"/>
  </rcc>
  <rcc rId="1983" sId="3">
    <oc r="J190">
      <f>G190+H190</f>
    </oc>
    <nc r="J190"/>
  </rcc>
  <rcc rId="1984" sId="3">
    <oc r="K190">
      <f>I190-J190</f>
    </oc>
    <nc r="K190"/>
  </rcc>
  <rcc rId="1985" sId="3">
    <oc r="J191">
      <f>G191+H191</f>
    </oc>
    <nc r="J191"/>
  </rcc>
  <rcc rId="1986" sId="3">
    <oc r="K191">
      <f>I191-J191</f>
    </oc>
    <nc r="K191"/>
  </rcc>
  <rcc rId="1987" sId="3">
    <oc r="J192">
      <f>G192+H192</f>
    </oc>
    <nc r="J192"/>
  </rcc>
  <rcc rId="1988" sId="3">
    <oc r="K192">
      <f>I192-J192</f>
    </oc>
    <nc r="K192"/>
  </rcc>
  <rcc rId="1989" sId="3">
    <oc r="J193">
      <f>G193+H193</f>
    </oc>
    <nc r="J193"/>
  </rcc>
  <rcc rId="1990" sId="3">
    <oc r="K193">
      <f>I193-J193</f>
    </oc>
    <nc r="K193"/>
  </rcc>
  <rcc rId="1991" sId="3">
    <oc r="J194">
      <f>G194+H194</f>
    </oc>
    <nc r="J194"/>
  </rcc>
  <rcc rId="1992" sId="3">
    <oc r="K194">
      <f>I194-J194</f>
    </oc>
    <nc r="K194"/>
  </rcc>
  <rcc rId="1993" sId="3">
    <oc r="J195">
      <f>G195+H195</f>
    </oc>
    <nc r="J195"/>
  </rcc>
  <rcc rId="1994" sId="3">
    <oc r="K195">
      <f>I195-J195</f>
    </oc>
    <nc r="K195"/>
  </rcc>
  <rcc rId="1995" sId="3">
    <oc r="J196">
      <f>G196+H196</f>
    </oc>
    <nc r="J196"/>
  </rcc>
  <rcc rId="1996" sId="3">
    <oc r="K196">
      <f>I196-J196</f>
    </oc>
    <nc r="K196"/>
  </rcc>
  <rcc rId="1997" sId="3">
    <oc r="J197">
      <f>G197+H197</f>
    </oc>
    <nc r="J197"/>
  </rcc>
  <rcc rId="1998" sId="3">
    <oc r="K197">
      <f>I197-J197</f>
    </oc>
    <nc r="K197"/>
  </rcc>
  <rcc rId="1999" sId="3">
    <oc r="J198">
      <f>G198+H198</f>
    </oc>
    <nc r="J198"/>
  </rcc>
  <rcc rId="2000" sId="3">
    <oc r="K198">
      <f>I198-J198</f>
    </oc>
    <nc r="K198"/>
  </rcc>
  <rcc rId="2001" sId="3">
    <oc r="J199">
      <f>G199+H199</f>
    </oc>
    <nc r="J199"/>
  </rcc>
  <rcc rId="2002" sId="3">
    <oc r="K199">
      <f>I199-J199</f>
    </oc>
    <nc r="K199"/>
  </rcc>
  <rcc rId="2003" sId="3">
    <oc r="J200">
      <f>G200+H200</f>
    </oc>
    <nc r="J200"/>
  </rcc>
  <rcc rId="2004" sId="3">
    <oc r="K200">
      <f>I200-J200</f>
    </oc>
    <nc r="K200"/>
  </rcc>
  <rcc rId="2005" sId="3">
    <oc r="J201">
      <f>G201+H201</f>
    </oc>
    <nc r="J201"/>
  </rcc>
  <rcc rId="2006" sId="3">
    <oc r="K201">
      <f>I201-J201</f>
    </oc>
    <nc r="K201"/>
  </rcc>
  <rcc rId="2007" sId="3">
    <oc r="J202">
      <f>G202+H202</f>
    </oc>
    <nc r="J202"/>
  </rcc>
  <rcc rId="2008" sId="3">
    <oc r="K202">
      <f>I202-J202</f>
    </oc>
    <nc r="K202"/>
  </rcc>
  <rcc rId="2009" sId="3">
    <oc r="J203">
      <f>G203+H203</f>
    </oc>
    <nc r="J203"/>
  </rcc>
  <rcc rId="2010" sId="3">
    <oc r="K203">
      <f>I203-J203</f>
    </oc>
    <nc r="K203"/>
  </rcc>
  <rcc rId="2011" sId="3">
    <oc r="J204">
      <f>G204+H204</f>
    </oc>
    <nc r="J204"/>
  </rcc>
  <rcc rId="2012" sId="3">
    <oc r="K204">
      <f>I204-J204</f>
    </oc>
    <nc r="K204"/>
  </rcc>
  <rcc rId="2013" sId="3">
    <oc r="J205">
      <f>G205+H205</f>
    </oc>
    <nc r="J205"/>
  </rcc>
  <rcc rId="2014" sId="3">
    <oc r="K205">
      <f>I205-J205</f>
    </oc>
    <nc r="K205"/>
  </rcc>
  <rcc rId="2015" sId="3">
    <oc r="J206">
      <f>G206+H206</f>
    </oc>
    <nc r="J206"/>
  </rcc>
  <rcc rId="2016" sId="3">
    <oc r="K206">
      <f>I206-J206</f>
    </oc>
    <nc r="K206"/>
  </rcc>
  <rcc rId="2017" sId="3">
    <oc r="J207">
      <f>G207+H207</f>
    </oc>
    <nc r="J207"/>
  </rcc>
  <rcc rId="2018" sId="3">
    <oc r="K207">
      <f>I207-J207</f>
    </oc>
    <nc r="K207"/>
  </rcc>
  <rcc rId="2019" sId="3">
    <oc r="J208">
      <f>G208+H208</f>
    </oc>
    <nc r="J208"/>
  </rcc>
  <rcc rId="2020" sId="3">
    <oc r="K208">
      <f>I208-J208</f>
    </oc>
    <nc r="K208"/>
  </rcc>
  <rcc rId="2021" sId="3">
    <oc r="J209">
      <f>G209+H209</f>
    </oc>
    <nc r="J209"/>
  </rcc>
  <rcc rId="2022" sId="3">
    <oc r="K209">
      <f>I209-J209</f>
    </oc>
    <nc r="K209"/>
  </rcc>
  <rcc rId="2023" sId="3">
    <oc r="J210">
      <f>G210+H210</f>
    </oc>
    <nc r="J210"/>
  </rcc>
  <rcc rId="2024" sId="3">
    <oc r="K210">
      <f>I210-J210</f>
    </oc>
    <nc r="K210"/>
  </rcc>
  <rcc rId="2025" sId="3">
    <oc r="J211">
      <f>G211+H211</f>
    </oc>
    <nc r="J211"/>
  </rcc>
  <rcc rId="2026" sId="3">
    <oc r="K211">
      <f>I211-J211</f>
    </oc>
    <nc r="K211"/>
  </rcc>
  <rcc rId="2027" sId="3">
    <oc r="J212">
      <f>G212+H212</f>
    </oc>
    <nc r="J212"/>
  </rcc>
  <rcc rId="2028" sId="3">
    <oc r="K212">
      <f>I212-J212</f>
    </oc>
    <nc r="K212"/>
  </rcc>
  <rcc rId="2029" sId="3">
    <oc r="J213">
      <f>G213+H213</f>
    </oc>
    <nc r="J213"/>
  </rcc>
  <rcc rId="2030" sId="3">
    <oc r="K213">
      <f>I213-J213</f>
    </oc>
    <nc r="K213"/>
  </rcc>
  <rcc rId="2031" sId="3">
    <oc r="J214">
      <f>G214+H214</f>
    </oc>
    <nc r="J214"/>
  </rcc>
  <rcc rId="2032" sId="3">
    <oc r="K214">
      <f>I214-J214</f>
    </oc>
    <nc r="K214"/>
  </rcc>
  <rcc rId="2033" sId="3">
    <oc r="J215">
      <f>G215+H215</f>
    </oc>
    <nc r="J215"/>
  </rcc>
  <rcc rId="2034" sId="3">
    <oc r="K215">
      <f>I215-J215</f>
    </oc>
    <nc r="K215"/>
  </rcc>
  <rcc rId="2035" sId="3">
    <oc r="J216">
      <f>G216+H216</f>
    </oc>
    <nc r="J216"/>
  </rcc>
  <rcc rId="2036" sId="3">
    <oc r="K216">
      <f>I216-J216</f>
    </oc>
    <nc r="K216"/>
  </rcc>
  <rcc rId="2037" sId="3">
    <oc r="J217">
      <f>G217+H217</f>
    </oc>
    <nc r="J217"/>
  </rcc>
  <rcc rId="2038" sId="3">
    <oc r="K217">
      <f>I217-J217</f>
    </oc>
    <nc r="K217"/>
  </rcc>
  <rcc rId="2039" sId="3">
    <oc r="J218">
      <f>G218+H218</f>
    </oc>
    <nc r="J218"/>
  </rcc>
  <rcc rId="2040" sId="3">
    <oc r="K218">
      <f>I218-J218</f>
    </oc>
    <nc r="K218"/>
  </rcc>
  <rcc rId="2041" sId="3">
    <oc r="J219">
      <f>G219+H219</f>
    </oc>
    <nc r="J219"/>
  </rcc>
  <rcc rId="2042" sId="3">
    <oc r="K219">
      <f>I219-J219</f>
    </oc>
    <nc r="K219"/>
  </rcc>
  <rcc rId="2043" sId="3">
    <oc r="J220">
      <f>G220+H220</f>
    </oc>
    <nc r="J220"/>
  </rcc>
  <rcc rId="2044" sId="3">
    <oc r="K220">
      <f>I220-J220</f>
    </oc>
    <nc r="K220"/>
  </rcc>
  <rcc rId="2045" sId="3">
    <oc r="J221">
      <f>G221+H221</f>
    </oc>
    <nc r="J221"/>
  </rcc>
  <rcc rId="2046" sId="3">
    <oc r="K221">
      <f>I221-J221</f>
    </oc>
    <nc r="K221"/>
  </rcc>
  <rcc rId="2047" sId="3">
    <oc r="J222">
      <f>G222+H222</f>
    </oc>
    <nc r="J222"/>
  </rcc>
  <rcc rId="2048" sId="3">
    <oc r="K222">
      <f>I222-J222</f>
    </oc>
    <nc r="K222"/>
  </rcc>
  <rcc rId="2049" sId="3">
    <oc r="J223">
      <f>G223+H223</f>
    </oc>
    <nc r="J223"/>
  </rcc>
  <rcc rId="2050" sId="3">
    <oc r="K223">
      <f>I223-J223</f>
    </oc>
    <nc r="K223"/>
  </rcc>
  <rcc rId="2051" sId="3">
    <oc r="J224">
      <f>G224+H224</f>
    </oc>
    <nc r="J224"/>
  </rcc>
  <rcc rId="2052" sId="3">
    <oc r="K224">
      <f>I224-J224</f>
    </oc>
    <nc r="K224"/>
  </rcc>
  <rcc rId="2053" sId="3">
    <oc r="J225">
      <f>G225+H225</f>
    </oc>
    <nc r="J225"/>
  </rcc>
  <rcc rId="2054" sId="3">
    <oc r="K225">
      <f>I225-J225</f>
    </oc>
    <nc r="K225"/>
  </rcc>
  <rcc rId="2055" sId="3">
    <oc r="J226">
      <f>G226+H226</f>
    </oc>
    <nc r="J226"/>
  </rcc>
  <rcc rId="2056" sId="3">
    <oc r="K226">
      <f>I226-J226</f>
    </oc>
    <nc r="K226"/>
  </rcc>
  <rcc rId="2057" sId="3">
    <oc r="J227">
      <f>G227+H227</f>
    </oc>
    <nc r="J227"/>
  </rcc>
  <rcc rId="2058" sId="3">
    <oc r="K227">
      <f>I227-J227</f>
    </oc>
    <nc r="K227"/>
  </rcc>
  <rcc rId="2059" sId="3">
    <oc r="J228">
      <f>G228+H228</f>
    </oc>
    <nc r="J228"/>
  </rcc>
  <rcc rId="2060" sId="3">
    <oc r="K228">
      <f>I228-J228</f>
    </oc>
    <nc r="K228"/>
  </rcc>
  <rcc rId="2061" sId="3">
    <oc r="J229">
      <f>G229+H229</f>
    </oc>
    <nc r="J229"/>
  </rcc>
  <rcc rId="2062" sId="3">
    <oc r="K229">
      <f>I229-J229</f>
    </oc>
    <nc r="K229"/>
  </rcc>
  <rcc rId="2063" sId="3">
    <oc r="J230">
      <f>G230+H230</f>
    </oc>
    <nc r="J230"/>
  </rcc>
  <rcc rId="2064" sId="3">
    <oc r="K230">
      <f>I230-J230</f>
    </oc>
    <nc r="K230"/>
  </rcc>
  <rcc rId="2065" sId="3">
    <oc r="J231">
      <f>G231+H231</f>
    </oc>
    <nc r="J231"/>
  </rcc>
  <rcc rId="2066" sId="3">
    <oc r="K231">
      <f>I231-J231</f>
    </oc>
    <nc r="K231"/>
  </rcc>
  <rcc rId="2067" sId="3">
    <oc r="J232">
      <f>G232+H232</f>
    </oc>
    <nc r="J232"/>
  </rcc>
  <rcc rId="2068" sId="3">
    <oc r="K232">
      <f>I232-J232</f>
    </oc>
    <nc r="K232"/>
  </rcc>
  <rcc rId="2069" sId="3">
    <oc r="J233">
      <f>G233+H233</f>
    </oc>
    <nc r="J233"/>
  </rcc>
  <rcc rId="2070" sId="3">
    <oc r="K233">
      <f>I233-J233</f>
    </oc>
    <nc r="K233"/>
  </rcc>
  <rcc rId="2071" sId="3">
    <oc r="J234">
      <f>G234+H234</f>
    </oc>
    <nc r="J234"/>
  </rcc>
  <rcc rId="2072" sId="3">
    <oc r="K234">
      <f>I234-J234</f>
    </oc>
    <nc r="K234"/>
  </rcc>
  <rcc rId="2073" sId="3">
    <oc r="J235">
      <f>G235+H235</f>
    </oc>
    <nc r="J235"/>
  </rcc>
  <rcc rId="2074" sId="3">
    <oc r="K235">
      <f>I235-J235</f>
    </oc>
    <nc r="K235"/>
  </rcc>
  <rcc rId="2075" sId="3">
    <oc r="J236">
      <f>G236+H236</f>
    </oc>
    <nc r="J236"/>
  </rcc>
  <rcc rId="2076" sId="3">
    <oc r="K236">
      <f>I236-J236</f>
    </oc>
    <nc r="K236"/>
  </rcc>
  <rcc rId="2077" sId="3">
    <oc r="J237">
      <f>G237+H237</f>
    </oc>
    <nc r="J237"/>
  </rcc>
  <rcc rId="2078" sId="3">
    <oc r="K237">
      <f>I237-J237</f>
    </oc>
    <nc r="K237"/>
  </rcc>
  <rcc rId="2079" sId="3">
    <oc r="J238">
      <f>G238+H238</f>
    </oc>
    <nc r="J238"/>
  </rcc>
  <rcc rId="2080" sId="3">
    <oc r="K238">
      <f>I238-J238</f>
    </oc>
    <nc r="K238"/>
  </rcc>
  <rcc rId="2081" sId="3">
    <oc r="J239">
      <f>G239+H239</f>
    </oc>
    <nc r="J239"/>
  </rcc>
  <rcc rId="2082" sId="3">
    <oc r="K239">
      <f>I239-J239</f>
    </oc>
    <nc r="K239"/>
  </rcc>
  <rcc rId="2083" sId="3">
    <oc r="J240">
      <f>G240+H240</f>
    </oc>
    <nc r="J240"/>
  </rcc>
  <rcc rId="2084" sId="3">
    <oc r="K240">
      <f>I240-J240</f>
    </oc>
    <nc r="K240"/>
  </rcc>
  <rcc rId="2085" sId="3">
    <oc r="J241">
      <f>G241+H241</f>
    </oc>
    <nc r="J241"/>
  </rcc>
  <rcc rId="2086" sId="3">
    <oc r="K241">
      <f>I241-J241</f>
    </oc>
    <nc r="K241"/>
  </rcc>
  <rcc rId="2087" sId="3">
    <oc r="J242">
      <f>G242+H242</f>
    </oc>
    <nc r="J242"/>
  </rcc>
  <rcc rId="2088" sId="3">
    <oc r="K242">
      <f>I242-J242</f>
    </oc>
    <nc r="K242"/>
  </rcc>
  <rcc rId="2089" sId="3">
    <oc r="J243">
      <f>G243+H243</f>
    </oc>
    <nc r="J243"/>
  </rcc>
  <rcc rId="2090" sId="3">
    <oc r="K243">
      <f>I243-J243</f>
    </oc>
    <nc r="K243"/>
  </rcc>
  <rcc rId="2091" sId="3">
    <oc r="J244">
      <f>G244+H244</f>
    </oc>
    <nc r="J244"/>
  </rcc>
  <rcc rId="2092" sId="3">
    <oc r="K244">
      <f>I244-J244</f>
    </oc>
    <nc r="K244"/>
  </rcc>
  <rcc rId="2093" sId="3">
    <oc r="J245">
      <f>G245+H245</f>
    </oc>
    <nc r="J245"/>
  </rcc>
  <rcc rId="2094" sId="3">
    <oc r="K245">
      <f>I245-J245</f>
    </oc>
    <nc r="K245"/>
  </rcc>
  <rcc rId="2095" sId="3">
    <oc r="J246">
      <f>G246+H246</f>
    </oc>
    <nc r="J246"/>
  </rcc>
  <rcc rId="2096" sId="3">
    <oc r="K246">
      <f>I246-J246</f>
    </oc>
    <nc r="K246"/>
  </rcc>
  <rcc rId="2097" sId="3">
    <oc r="J247">
      <f>G247+H247</f>
    </oc>
    <nc r="J247"/>
  </rcc>
  <rcc rId="2098" sId="3">
    <oc r="K247">
      <f>I247-J247</f>
    </oc>
    <nc r="K247"/>
  </rcc>
  <rcc rId="2099" sId="3">
    <oc r="J248">
      <f>G248+H248</f>
    </oc>
    <nc r="J248"/>
  </rcc>
  <rcc rId="2100" sId="3">
    <oc r="K248">
      <f>I248-J248</f>
    </oc>
    <nc r="K248"/>
  </rcc>
  <rcc rId="2101" sId="3">
    <oc r="J249">
      <f>G249+H249</f>
    </oc>
    <nc r="J249"/>
  </rcc>
  <rcc rId="2102" sId="3">
    <oc r="K249">
      <f>I249-J249</f>
    </oc>
    <nc r="K249"/>
  </rcc>
  <rcc rId="2103" sId="3">
    <oc r="J250">
      <f>G250+H250</f>
    </oc>
    <nc r="J250"/>
  </rcc>
  <rcc rId="2104" sId="3">
    <oc r="K250">
      <f>I250-J250</f>
    </oc>
    <nc r="K250"/>
  </rcc>
  <rcc rId="2105" sId="3">
    <oc r="J251">
      <f>G251+H251</f>
    </oc>
    <nc r="J251"/>
  </rcc>
  <rcc rId="2106" sId="3">
    <oc r="K251">
      <f>I251-J251</f>
    </oc>
    <nc r="K251"/>
  </rcc>
  <rcc rId="2107" sId="3">
    <oc r="J252">
      <f>G252+H252</f>
    </oc>
    <nc r="J252"/>
  </rcc>
  <rcc rId="2108" sId="3">
    <oc r="K252">
      <f>I252-J252</f>
    </oc>
    <nc r="K252"/>
  </rcc>
  <rcc rId="2109" sId="3">
    <oc r="J253">
      <f>G253+H253</f>
    </oc>
    <nc r="J253"/>
  </rcc>
  <rcc rId="2110" sId="3">
    <oc r="K253">
      <f>I253-J253</f>
    </oc>
    <nc r="K253"/>
  </rcc>
  <rcc rId="2111" sId="3">
    <oc r="J254">
      <f>G254+H254</f>
    </oc>
    <nc r="J254"/>
  </rcc>
  <rcc rId="2112" sId="3">
    <oc r="K254">
      <f>I254-J254</f>
    </oc>
    <nc r="K254"/>
  </rcc>
  <rcc rId="2113" sId="3">
    <oc r="J255">
      <f>G255+H255</f>
    </oc>
    <nc r="J255"/>
  </rcc>
  <rcc rId="2114" sId="3">
    <oc r="K255">
      <f>I255-J255</f>
    </oc>
    <nc r="K255"/>
  </rcc>
  <rcc rId="2115" sId="3">
    <oc r="J256">
      <f>G256+H256</f>
    </oc>
    <nc r="J256"/>
  </rcc>
  <rcc rId="2116" sId="3">
    <oc r="K256">
      <f>I256-J256</f>
    </oc>
    <nc r="K256"/>
  </rcc>
  <rcc rId="2117" sId="3">
    <oc r="J257">
      <f>G257+H257</f>
    </oc>
    <nc r="J257"/>
  </rcc>
  <rcc rId="2118" sId="3">
    <oc r="K257">
      <f>I257-J257</f>
    </oc>
    <nc r="K257"/>
  </rcc>
  <rcc rId="2119" sId="3">
    <oc r="J258">
      <f>G258+H258</f>
    </oc>
    <nc r="J258"/>
  </rcc>
  <rcc rId="2120" sId="3">
    <oc r="K258">
      <f>I258-J258</f>
    </oc>
    <nc r="K258"/>
  </rcc>
  <rcc rId="2121" sId="3">
    <oc r="J259">
      <f>G259+H259</f>
    </oc>
    <nc r="J259"/>
  </rcc>
  <rcc rId="2122" sId="3">
    <oc r="K259">
      <f>I259-J259</f>
    </oc>
    <nc r="K259"/>
  </rcc>
  <rcc rId="2123" sId="3">
    <oc r="J260">
      <f>G260+H260</f>
    </oc>
    <nc r="J260"/>
  </rcc>
  <rcc rId="2124" sId="3">
    <oc r="K260">
      <f>I260-J260</f>
    </oc>
    <nc r="K260"/>
  </rcc>
  <rcc rId="2125" sId="3">
    <oc r="J261">
      <f>G261+H261</f>
    </oc>
    <nc r="J261"/>
  </rcc>
  <rcc rId="2126" sId="3">
    <oc r="K261">
      <f>I261-J261</f>
    </oc>
    <nc r="K261"/>
  </rcc>
  <rcc rId="2127" sId="3">
    <oc r="J262">
      <f>G262+H262</f>
    </oc>
    <nc r="J262"/>
  </rcc>
  <rcc rId="2128" sId="3">
    <oc r="K262">
      <f>I262-J262</f>
    </oc>
    <nc r="K262"/>
  </rcc>
  <rcc rId="2129" sId="3">
    <oc r="J263">
      <f>G263+H263</f>
    </oc>
    <nc r="J263"/>
  </rcc>
  <rcc rId="2130" sId="3">
    <oc r="K263">
      <f>I263-J263</f>
    </oc>
    <nc r="K263"/>
  </rcc>
  <rcc rId="2131" sId="3">
    <oc r="J264">
      <f>G264+H264</f>
    </oc>
    <nc r="J264"/>
  </rcc>
  <rcc rId="2132" sId="3">
    <oc r="K264">
      <f>I264-J264</f>
    </oc>
    <nc r="K264"/>
  </rcc>
  <rcc rId="2133" sId="3">
    <oc r="J265">
      <f>G265+H265</f>
    </oc>
    <nc r="J265"/>
  </rcc>
  <rcc rId="2134" sId="3">
    <oc r="K265">
      <f>I265-J265</f>
    </oc>
    <nc r="K265"/>
  </rcc>
  <rcc rId="2135" sId="3">
    <oc r="J266">
      <f>G266+H266</f>
    </oc>
    <nc r="J266"/>
  </rcc>
  <rcc rId="2136" sId="3">
    <oc r="K266">
      <f>I266-J266</f>
    </oc>
    <nc r="K266"/>
  </rcc>
  <rcc rId="2137" sId="3">
    <oc r="J267">
      <f>G267+H267</f>
    </oc>
    <nc r="J267"/>
  </rcc>
  <rcc rId="2138" sId="3">
    <oc r="K267">
      <f>I267-J267</f>
    </oc>
    <nc r="K267"/>
  </rcc>
  <rcc rId="2139" sId="3">
    <oc r="J268">
      <f>G268+H268</f>
    </oc>
    <nc r="J268"/>
  </rcc>
  <rcc rId="2140" sId="3">
    <oc r="K268">
      <f>I268-J268</f>
    </oc>
    <nc r="K268"/>
  </rcc>
  <rcc rId="2141" sId="3">
    <oc r="J269">
      <f>G269+H269</f>
    </oc>
    <nc r="J269"/>
  </rcc>
  <rcc rId="2142" sId="3">
    <oc r="K269">
      <f>I269-J269</f>
    </oc>
    <nc r="K269"/>
  </rcc>
  <rcc rId="2143" sId="3">
    <oc r="J270">
      <f>G270+H270</f>
    </oc>
    <nc r="J270"/>
  </rcc>
  <rcc rId="2144" sId="3">
    <oc r="K270">
      <f>I270-J270</f>
    </oc>
    <nc r="K270"/>
  </rcc>
  <rcc rId="2145" sId="3">
    <oc r="J271">
      <f>G271+H271</f>
    </oc>
    <nc r="J271"/>
  </rcc>
  <rcc rId="2146" sId="3">
    <oc r="K271">
      <f>I271-J271</f>
    </oc>
    <nc r="K271"/>
  </rcc>
  <rcc rId="2147" sId="3">
    <oc r="J272">
      <f>G272+H272</f>
    </oc>
    <nc r="J272"/>
  </rcc>
  <rcc rId="2148" sId="3">
    <oc r="K272">
      <f>I272-J272</f>
    </oc>
    <nc r="K272"/>
  </rcc>
  <rcc rId="2149" sId="3">
    <oc r="J273">
      <f>G273+H273</f>
    </oc>
    <nc r="J273"/>
  </rcc>
  <rcc rId="2150" sId="3">
    <oc r="K273">
      <f>I273-J273</f>
    </oc>
    <nc r="K273"/>
  </rcc>
  <rcc rId="2151" sId="3">
    <oc r="J274">
      <f>G274+H274</f>
    </oc>
    <nc r="J274"/>
  </rcc>
  <rcc rId="2152" sId="3">
    <oc r="K274">
      <f>I274-J274</f>
    </oc>
    <nc r="K274"/>
  </rcc>
  <rcc rId="2153" sId="3">
    <oc r="J275">
      <f>G275+H275</f>
    </oc>
    <nc r="J275"/>
  </rcc>
  <rcc rId="2154" sId="3">
    <oc r="K275">
      <f>I275-J275</f>
    </oc>
    <nc r="K275"/>
  </rcc>
  <rcc rId="2155" sId="3">
    <oc r="J276">
      <f>G276+H276</f>
    </oc>
    <nc r="J276"/>
  </rcc>
  <rcc rId="2156" sId="3">
    <oc r="K276">
      <f>I276-J276</f>
    </oc>
    <nc r="K276"/>
  </rcc>
  <rcc rId="2157" sId="3">
    <oc r="J277">
      <f>G277+H277</f>
    </oc>
    <nc r="J277"/>
  </rcc>
  <rcc rId="2158" sId="3">
    <oc r="K277">
      <f>I277-J277</f>
    </oc>
    <nc r="K277"/>
  </rcc>
  <rcc rId="2159" sId="3">
    <oc r="J278">
      <f>G278+H278</f>
    </oc>
    <nc r="J278"/>
  </rcc>
  <rcc rId="2160" sId="3">
    <oc r="K278">
      <f>I278-J278</f>
    </oc>
    <nc r="K278"/>
  </rcc>
  <rcc rId="2161" sId="3">
    <oc r="J279">
      <f>G279+H279</f>
    </oc>
    <nc r="J279"/>
  </rcc>
  <rcc rId="2162" sId="3">
    <oc r="K279">
      <f>I279-J279</f>
    </oc>
    <nc r="K279"/>
  </rcc>
  <rcc rId="2163" sId="3">
    <oc r="J280">
      <f>G280+H280</f>
    </oc>
    <nc r="J280"/>
  </rcc>
  <rcc rId="2164" sId="3">
    <oc r="K280">
      <f>I280-J280</f>
    </oc>
    <nc r="K280"/>
  </rcc>
  <rcc rId="2165" sId="3">
    <oc r="J281">
      <f>G281+H281</f>
    </oc>
    <nc r="J281"/>
  </rcc>
  <rcc rId="2166" sId="3">
    <oc r="K281">
      <f>I281-J281</f>
    </oc>
    <nc r="K281"/>
  </rcc>
  <rcc rId="2167" sId="3">
    <oc r="J282">
      <f>G282+H282</f>
    </oc>
    <nc r="J282"/>
  </rcc>
  <rcc rId="2168" sId="3">
    <oc r="K282">
      <f>I282-J282</f>
    </oc>
    <nc r="K282"/>
  </rcc>
  <rcc rId="2169" sId="3">
    <oc r="J283">
      <f>G283+H283</f>
    </oc>
    <nc r="J283"/>
  </rcc>
  <rcc rId="2170" sId="3">
    <oc r="K283">
      <f>I283-J283</f>
    </oc>
    <nc r="K283"/>
  </rcc>
  <rcc rId="2171" sId="3">
    <oc r="J284">
      <f>G284+H284</f>
    </oc>
    <nc r="J284"/>
  </rcc>
  <rcc rId="2172" sId="3">
    <oc r="K284">
      <f>I284-J284</f>
    </oc>
    <nc r="K284"/>
  </rcc>
  <rcc rId="2173" sId="3">
    <oc r="J285">
      <f>G285+H285</f>
    </oc>
    <nc r="J285"/>
  </rcc>
  <rcc rId="2174" sId="3">
    <oc r="K285">
      <f>I285-J285</f>
    </oc>
    <nc r="K285"/>
  </rcc>
  <rcc rId="2175" sId="3">
    <oc r="J286">
      <f>G286+H286</f>
    </oc>
    <nc r="J286"/>
  </rcc>
  <rcc rId="2176" sId="3">
    <oc r="K286">
      <f>I286-J286</f>
    </oc>
    <nc r="K286"/>
  </rcc>
  <rcc rId="2177" sId="3">
    <oc r="J287">
      <f>G287+H287</f>
    </oc>
    <nc r="J287"/>
  </rcc>
  <rcc rId="2178" sId="3">
    <oc r="K287">
      <f>I287-J287</f>
    </oc>
    <nc r="K287"/>
  </rcc>
  <rcc rId="2179" sId="3">
    <oc r="J288">
      <f>G288+H288</f>
    </oc>
    <nc r="J288"/>
  </rcc>
  <rcc rId="2180" sId="3">
    <oc r="K288">
      <f>I288-J288</f>
    </oc>
    <nc r="K288"/>
  </rcc>
  <rcc rId="2181" sId="3">
    <oc r="J289">
      <f>G289+H289</f>
    </oc>
    <nc r="J289"/>
  </rcc>
  <rcc rId="2182" sId="3">
    <oc r="K289">
      <f>I289-J289</f>
    </oc>
    <nc r="K289"/>
  </rcc>
  <rcc rId="2183" sId="3">
    <oc r="J290">
      <f>G290+H290</f>
    </oc>
    <nc r="J290"/>
  </rcc>
  <rcc rId="2184" sId="3">
    <oc r="K290">
      <f>I290-J290</f>
    </oc>
    <nc r="K290"/>
  </rcc>
  <rcc rId="2185" sId="3">
    <oc r="J291">
      <f>G291+H291</f>
    </oc>
    <nc r="J291"/>
  </rcc>
  <rcc rId="2186" sId="3">
    <oc r="K291">
      <f>I291-J291</f>
    </oc>
    <nc r="K291"/>
  </rcc>
  <rcc rId="2187" sId="3">
    <oc r="J292">
      <f>G292+H292</f>
    </oc>
    <nc r="J292"/>
  </rcc>
  <rcc rId="2188" sId="3">
    <oc r="K292">
      <f>I292-J292</f>
    </oc>
    <nc r="K292"/>
  </rcc>
  <rcc rId="2189" sId="3">
    <oc r="J293">
      <f>G293+H293</f>
    </oc>
    <nc r="J293"/>
  </rcc>
  <rcc rId="2190" sId="3">
    <oc r="K293">
      <f>I293-J293</f>
    </oc>
    <nc r="K293"/>
  </rcc>
  <rcc rId="2191" sId="3">
    <oc r="J294">
      <f>G294+H294</f>
    </oc>
    <nc r="J294"/>
  </rcc>
  <rcc rId="2192" sId="3">
    <oc r="K294">
      <f>I294-J294</f>
    </oc>
    <nc r="K294"/>
  </rcc>
  <rcc rId="2193" sId="3">
    <oc r="J295">
      <f>G295+H295</f>
    </oc>
    <nc r="J295"/>
  </rcc>
  <rcc rId="2194" sId="3">
    <oc r="K295">
      <f>I295-J295</f>
    </oc>
    <nc r="K295"/>
  </rcc>
  <rcc rId="2195" sId="3">
    <oc r="J296">
      <f>G296+H296</f>
    </oc>
    <nc r="J296"/>
  </rcc>
  <rcc rId="2196" sId="3">
    <oc r="K296">
      <f>I296-J296</f>
    </oc>
    <nc r="K296"/>
  </rcc>
  <rcc rId="2197" sId="3">
    <oc r="J297">
      <f>G297+H297</f>
    </oc>
    <nc r="J297"/>
  </rcc>
  <rcc rId="2198" sId="3">
    <oc r="K297">
      <f>I297-J297</f>
    </oc>
    <nc r="K297"/>
  </rcc>
  <rcc rId="2199" sId="3">
    <oc r="J298">
      <f>G298+H298</f>
    </oc>
    <nc r="J298"/>
  </rcc>
  <rcc rId="2200" sId="3">
    <oc r="K298">
      <f>I298-J298</f>
    </oc>
    <nc r="K298"/>
  </rcc>
  <rcc rId="2201" sId="3">
    <oc r="J299">
      <f>G299+H299</f>
    </oc>
    <nc r="J299"/>
  </rcc>
  <rcc rId="2202" sId="3">
    <oc r="K299">
      <f>I299-J299</f>
    </oc>
    <nc r="K299"/>
  </rcc>
  <rcc rId="2203" sId="3">
    <oc r="J300">
      <f>G300+H300</f>
    </oc>
    <nc r="J300"/>
  </rcc>
  <rcc rId="2204" sId="3">
    <oc r="K300">
      <f>I300-J300</f>
    </oc>
    <nc r="K300"/>
  </rcc>
  <rcc rId="2205" sId="3">
    <oc r="J301">
      <f>G301+H301</f>
    </oc>
    <nc r="J301"/>
  </rcc>
  <rcc rId="2206" sId="3">
    <oc r="K301">
      <f>I301-J301</f>
    </oc>
    <nc r="K301"/>
  </rcc>
  <rcc rId="2207" sId="3">
    <oc r="J302">
      <f>G302+H302</f>
    </oc>
    <nc r="J302"/>
  </rcc>
  <rcc rId="2208" sId="3">
    <oc r="K302">
      <f>I302-J302</f>
    </oc>
    <nc r="K302"/>
  </rcc>
  <rcc rId="2209" sId="3">
    <oc r="J303">
      <f>G303+H303</f>
    </oc>
    <nc r="J303"/>
  </rcc>
  <rcc rId="2210" sId="3">
    <oc r="K303">
      <f>I303-J303</f>
    </oc>
    <nc r="K303"/>
  </rcc>
  <rcc rId="2211" sId="3">
    <oc r="J304">
      <f>G304+H304</f>
    </oc>
    <nc r="J304"/>
  </rcc>
  <rcc rId="2212" sId="3">
    <oc r="K304">
      <f>I304-J304</f>
    </oc>
    <nc r="K304"/>
  </rcc>
  <rcc rId="2213" sId="3">
    <oc r="J305">
      <f>G305+H305</f>
    </oc>
    <nc r="J305"/>
  </rcc>
  <rcc rId="2214" sId="3">
    <oc r="K305">
      <f>I305-J305</f>
    </oc>
    <nc r="K305"/>
  </rcc>
  <rcc rId="2215" sId="3">
    <oc r="J306">
      <f>G306+H306</f>
    </oc>
    <nc r="J306"/>
  </rcc>
  <rcc rId="2216" sId="3">
    <oc r="K306">
      <f>I306-J306</f>
    </oc>
    <nc r="K306"/>
  </rcc>
  <rcc rId="2217" sId="3">
    <oc r="J307">
      <f>G307+H307</f>
    </oc>
    <nc r="J307"/>
  </rcc>
  <rcc rId="2218" sId="3">
    <oc r="K307">
      <f>I307-J307</f>
    </oc>
    <nc r="K307"/>
  </rcc>
  <rcc rId="2219" sId="3">
    <oc r="J308">
      <f>G308+H308</f>
    </oc>
    <nc r="J308"/>
  </rcc>
  <rcc rId="2220" sId="3">
    <oc r="K308">
      <f>I308-J308</f>
    </oc>
    <nc r="K308"/>
  </rcc>
  <rcc rId="2221" sId="3">
    <oc r="J309">
      <f>G309+H309</f>
    </oc>
    <nc r="J309"/>
  </rcc>
  <rcc rId="2222" sId="3">
    <oc r="K309">
      <f>I309-J309</f>
    </oc>
    <nc r="K309"/>
  </rcc>
  <rcc rId="2223" sId="3">
    <oc r="J310">
      <f>G310+H310</f>
    </oc>
    <nc r="J310"/>
  </rcc>
  <rcc rId="2224" sId="3">
    <oc r="K310">
      <f>I310-J310</f>
    </oc>
    <nc r="K310"/>
  </rcc>
  <rcc rId="2225" sId="3">
    <oc r="J311">
      <f>G311+H311</f>
    </oc>
    <nc r="J311"/>
  </rcc>
  <rcc rId="2226" sId="3">
    <oc r="K311">
      <f>I311-J311</f>
    </oc>
    <nc r="K311"/>
  </rcc>
  <rcc rId="2227" sId="3">
    <oc r="J312">
      <f>G312+H312</f>
    </oc>
    <nc r="J312"/>
  </rcc>
  <rcc rId="2228" sId="3">
    <oc r="K312">
      <f>I312-J312</f>
    </oc>
    <nc r="K312"/>
  </rcc>
  <rcc rId="2229" sId="3">
    <oc r="J313">
      <f>G313+H313</f>
    </oc>
    <nc r="J313"/>
  </rcc>
  <rcc rId="2230" sId="3">
    <oc r="K313">
      <f>I313-J313</f>
    </oc>
    <nc r="K313"/>
  </rcc>
  <rcc rId="2231" sId="3">
    <oc r="J314">
      <f>G314+H314</f>
    </oc>
    <nc r="J314"/>
  </rcc>
  <rcc rId="2232" sId="3">
    <oc r="K314">
      <f>I314-J314</f>
    </oc>
    <nc r="K314"/>
  </rcc>
  <rcc rId="2233" sId="3">
    <oc r="J315">
      <f>G315+H315</f>
    </oc>
    <nc r="J315"/>
  </rcc>
  <rcc rId="2234" sId="3">
    <oc r="K315">
      <f>I315-J315</f>
    </oc>
    <nc r="K315"/>
  </rcc>
  <rcc rId="2235" sId="3">
    <oc r="J316">
      <f>G316+H316</f>
    </oc>
    <nc r="J316"/>
  </rcc>
  <rcc rId="2236" sId="3">
    <oc r="K316">
      <f>I316-J316</f>
    </oc>
    <nc r="K316"/>
  </rcc>
  <rcc rId="2237" sId="3">
    <oc r="J317">
      <f>G317+H317</f>
    </oc>
    <nc r="J317"/>
  </rcc>
  <rcc rId="2238" sId="3">
    <oc r="K317">
      <f>I317-J317</f>
    </oc>
    <nc r="K317"/>
  </rcc>
  <rcc rId="2239" sId="3">
    <oc r="J318">
      <f>G318+H318</f>
    </oc>
    <nc r="J318"/>
  </rcc>
  <rcc rId="2240" sId="3">
    <oc r="K318">
      <f>I318-J318</f>
    </oc>
    <nc r="K318"/>
  </rcc>
  <rcc rId="2241" sId="3">
    <oc r="J319">
      <f>G319+H319</f>
    </oc>
    <nc r="J319"/>
  </rcc>
  <rcc rId="2242" sId="3">
    <oc r="K319">
      <f>I319-J319</f>
    </oc>
    <nc r="K319"/>
  </rcc>
  <rcc rId="2243" sId="3">
    <oc r="J320">
      <f>G320+H320</f>
    </oc>
    <nc r="J320"/>
  </rcc>
  <rcc rId="2244" sId="3">
    <oc r="K320">
      <f>I320-J320</f>
    </oc>
    <nc r="K320"/>
  </rcc>
  <rcc rId="2245" sId="3">
    <oc r="J321">
      <f>G321+H321</f>
    </oc>
    <nc r="J321"/>
  </rcc>
  <rcc rId="2246" sId="3">
    <oc r="K321">
      <f>I321-J321</f>
    </oc>
    <nc r="K321"/>
  </rcc>
  <rcc rId="2247" sId="3">
    <oc r="J322">
      <f>G322+H322</f>
    </oc>
    <nc r="J322"/>
  </rcc>
  <rcc rId="2248" sId="3">
    <oc r="K322">
      <f>I322-J322</f>
    </oc>
    <nc r="K322"/>
  </rcc>
  <rcc rId="2249" sId="3">
    <oc r="J323">
      <f>G323+H323</f>
    </oc>
    <nc r="J323"/>
  </rcc>
  <rcc rId="2250" sId="3">
    <oc r="K323">
      <f>I323-J323</f>
    </oc>
    <nc r="K323"/>
  </rcc>
  <rcc rId="2251" sId="3">
    <oc r="J324">
      <f>G324+H324</f>
    </oc>
    <nc r="J324"/>
  </rcc>
  <rcc rId="2252" sId="3">
    <oc r="K324">
      <f>I324-J324</f>
    </oc>
    <nc r="K324"/>
  </rcc>
  <rcc rId="2253" sId="3">
    <oc r="J325">
      <f>G325+H325</f>
    </oc>
    <nc r="J325"/>
  </rcc>
  <rcc rId="2254" sId="3">
    <oc r="K325">
      <f>I325-J325</f>
    </oc>
    <nc r="K325"/>
  </rcc>
  <rcc rId="2255" sId="3">
    <oc r="J326">
      <f>G326+H326</f>
    </oc>
    <nc r="J326"/>
  </rcc>
  <rcc rId="2256" sId="3">
    <oc r="K326">
      <f>I326-J326</f>
    </oc>
    <nc r="K326"/>
  </rcc>
  <rcc rId="2257" sId="3">
    <oc r="J327">
      <f>G327+H327</f>
    </oc>
    <nc r="J327"/>
  </rcc>
  <rcc rId="2258" sId="3">
    <oc r="K327">
      <f>I327-J327</f>
    </oc>
    <nc r="K327"/>
  </rcc>
  <rcc rId="2259" sId="3">
    <oc r="J328">
      <f>G328+H328</f>
    </oc>
    <nc r="J328"/>
  </rcc>
  <rcc rId="2260" sId="3">
    <oc r="K328">
      <f>I328-J328</f>
    </oc>
    <nc r="K328"/>
  </rcc>
  <rcc rId="2261" sId="3">
    <oc r="J329">
      <f>G329+H329</f>
    </oc>
    <nc r="J329"/>
  </rcc>
  <rcc rId="2262" sId="3">
    <oc r="K329">
      <f>I329-J329</f>
    </oc>
    <nc r="K329"/>
  </rcc>
  <rcc rId="2263" sId="3">
    <oc r="J330">
      <f>G330+H330</f>
    </oc>
    <nc r="J330"/>
  </rcc>
  <rcc rId="2264" sId="3">
    <oc r="K330">
      <f>I330-J330</f>
    </oc>
    <nc r="K330"/>
  </rcc>
  <rcc rId="2265" sId="3">
    <oc r="J331">
      <f>G331+H331</f>
    </oc>
    <nc r="J331"/>
  </rcc>
  <rcc rId="2266" sId="3">
    <oc r="K331">
      <f>I331-J331</f>
    </oc>
    <nc r="K331"/>
  </rcc>
  <rcc rId="2267" sId="3">
    <oc r="J332">
      <f>G332+H332</f>
    </oc>
    <nc r="J332"/>
  </rcc>
  <rcc rId="2268" sId="3">
    <oc r="K332">
      <f>I332-J332</f>
    </oc>
    <nc r="K332"/>
  </rcc>
  <rcc rId="2269" sId="3">
    <oc r="J333">
      <f>G333+H333</f>
    </oc>
    <nc r="J333"/>
  </rcc>
  <rcc rId="2270" sId="3">
    <oc r="K333">
      <f>I333-J333</f>
    </oc>
    <nc r="K333"/>
  </rcc>
  <rcc rId="2271" sId="3">
    <oc r="J334">
      <f>G334+H334</f>
    </oc>
    <nc r="J334"/>
  </rcc>
  <rcc rId="2272" sId="3">
    <oc r="K334">
      <f>I334-J334</f>
    </oc>
    <nc r="K334"/>
  </rcc>
  <rcc rId="2273" sId="3">
    <oc r="J335">
      <f>G335+H335</f>
    </oc>
    <nc r="J335"/>
  </rcc>
  <rcc rId="2274" sId="3">
    <oc r="K335">
      <f>I335-J335</f>
    </oc>
    <nc r="K335"/>
  </rcc>
  <rcc rId="2275" sId="3">
    <oc r="J336">
      <f>G336+H336</f>
    </oc>
    <nc r="J336"/>
  </rcc>
  <rcc rId="2276" sId="3">
    <oc r="K336">
      <f>I336-J336</f>
    </oc>
    <nc r="K336"/>
  </rcc>
  <rcc rId="2277" sId="3">
    <oc r="J337">
      <f>G337+H337</f>
    </oc>
    <nc r="J337"/>
  </rcc>
  <rcc rId="2278" sId="3">
    <oc r="K337">
      <f>I337-J337</f>
    </oc>
    <nc r="K337"/>
  </rcc>
  <rcc rId="2279" sId="3">
    <oc r="J338">
      <f>G338+H338</f>
    </oc>
    <nc r="J338"/>
  </rcc>
  <rcc rId="2280" sId="3">
    <oc r="K338">
      <f>I338-J338</f>
    </oc>
    <nc r="K338"/>
  </rcc>
  <rcc rId="2281" sId="3">
    <oc r="J339">
      <f>G339+H339</f>
    </oc>
    <nc r="J339"/>
  </rcc>
  <rcc rId="2282" sId="3">
    <oc r="K339">
      <f>I339-J339</f>
    </oc>
    <nc r="K339"/>
  </rcc>
  <rcc rId="2283" sId="3">
    <oc r="J340">
      <f>G340+H340</f>
    </oc>
    <nc r="J340"/>
  </rcc>
  <rcc rId="2284" sId="3">
    <oc r="K340">
      <f>I340-J340</f>
    </oc>
    <nc r="K340"/>
  </rcc>
  <rcc rId="2285" sId="3">
    <oc r="J341">
      <f>G341+H341</f>
    </oc>
    <nc r="J341"/>
  </rcc>
  <rcc rId="2286" sId="3">
    <oc r="K341">
      <f>I341-J341</f>
    </oc>
    <nc r="K341"/>
  </rcc>
  <rcc rId="2287" sId="3">
    <oc r="J342">
      <f>G342+H342</f>
    </oc>
    <nc r="J342"/>
  </rcc>
  <rcc rId="2288" sId="3">
    <oc r="K342">
      <f>I342-J342</f>
    </oc>
    <nc r="K342"/>
  </rcc>
  <rcc rId="2289" sId="3">
    <oc r="J343">
      <f>G343+H343</f>
    </oc>
    <nc r="J343"/>
  </rcc>
  <rcc rId="2290" sId="3">
    <oc r="K343">
      <f>I343-J343</f>
    </oc>
    <nc r="K343"/>
  </rcc>
  <rcc rId="2291" sId="3">
    <oc r="J344">
      <f>G344+H344</f>
    </oc>
    <nc r="J344"/>
  </rcc>
  <rcc rId="2292" sId="3">
    <oc r="K344">
      <f>I344-J344</f>
    </oc>
    <nc r="K344"/>
  </rcc>
  <rcc rId="2293" sId="3">
    <oc r="J345">
      <f>G345+H345</f>
    </oc>
    <nc r="J345"/>
  </rcc>
  <rcc rId="2294" sId="3">
    <oc r="K345">
      <f>I345-J345</f>
    </oc>
    <nc r="K345"/>
  </rcc>
  <rcc rId="2295" sId="3">
    <oc r="J346">
      <f>G346+H346</f>
    </oc>
    <nc r="J346"/>
  </rcc>
  <rcc rId="2296" sId="3">
    <oc r="K346">
      <f>I346-J346</f>
    </oc>
    <nc r="K346"/>
  </rcc>
  <rcc rId="2297" sId="3">
    <oc r="J347">
      <f>G347+H347</f>
    </oc>
    <nc r="J347"/>
  </rcc>
  <rcc rId="2298" sId="3">
    <oc r="K347">
      <f>I347-J347</f>
    </oc>
    <nc r="K347"/>
  </rcc>
  <rcc rId="2299" sId="3">
    <oc r="J348">
      <f>G348+H348</f>
    </oc>
    <nc r="J348"/>
  </rcc>
  <rcc rId="2300" sId="3">
    <oc r="K348">
      <f>I348-J348</f>
    </oc>
    <nc r="K348"/>
  </rcc>
  <rcc rId="2301" sId="3">
    <oc r="J349">
      <f>G349+H349</f>
    </oc>
    <nc r="J349"/>
  </rcc>
  <rcc rId="2302" sId="3">
    <oc r="K349">
      <f>I349-J349</f>
    </oc>
    <nc r="K349"/>
  </rcc>
  <rcc rId="2303" sId="3">
    <oc r="J350">
      <f>G350+H350</f>
    </oc>
    <nc r="J350"/>
  </rcc>
  <rcc rId="2304" sId="3">
    <oc r="K350">
      <f>I350-J350</f>
    </oc>
    <nc r="K350"/>
  </rcc>
  <rcc rId="2305" sId="3">
    <oc r="J351">
      <f>G351+H351</f>
    </oc>
    <nc r="J351"/>
  </rcc>
  <rcc rId="2306" sId="3">
    <oc r="K351">
      <f>I351-J351</f>
    </oc>
    <nc r="K351"/>
  </rcc>
  <rcc rId="2307" sId="3">
    <oc r="J352">
      <f>G352+H352</f>
    </oc>
    <nc r="J352"/>
  </rcc>
  <rcc rId="2308" sId="3">
    <oc r="K352">
      <f>I352-J352</f>
    </oc>
    <nc r="K352"/>
  </rcc>
  <rcc rId="2309" sId="3">
    <oc r="J353">
      <f>G353+H353</f>
    </oc>
    <nc r="J353"/>
  </rcc>
  <rcc rId="2310" sId="3">
    <oc r="K353">
      <f>I353-J353</f>
    </oc>
    <nc r="K353"/>
  </rcc>
  <rcc rId="2311" sId="3">
    <oc r="J354">
      <f>G354+H354</f>
    </oc>
    <nc r="J354"/>
  </rcc>
  <rcc rId="2312" sId="3">
    <oc r="K354">
      <f>I354-J354</f>
    </oc>
    <nc r="K354"/>
  </rcc>
  <rcc rId="2313" sId="3">
    <oc r="J355">
      <f>G355+H355</f>
    </oc>
    <nc r="J355"/>
  </rcc>
  <rcc rId="2314" sId="3">
    <oc r="K355">
      <f>I355-J355</f>
    </oc>
    <nc r="K355"/>
  </rcc>
  <rcc rId="2315" sId="3">
    <oc r="J356">
      <f>G356+H356</f>
    </oc>
    <nc r="J356"/>
  </rcc>
  <rcc rId="2316" sId="3">
    <oc r="K356">
      <f>I356-J356</f>
    </oc>
    <nc r="K356"/>
  </rcc>
  <rcc rId="2317" sId="3">
    <oc r="J357">
      <f>G357+H357</f>
    </oc>
    <nc r="J357"/>
  </rcc>
  <rcc rId="2318" sId="3">
    <oc r="K357">
      <f>I357-J357</f>
    </oc>
    <nc r="K357"/>
  </rcc>
  <rcc rId="2319" sId="3">
    <oc r="J358">
      <f>G358+H358</f>
    </oc>
    <nc r="J358"/>
  </rcc>
  <rcc rId="2320" sId="3">
    <oc r="K358">
      <f>I358-J358</f>
    </oc>
    <nc r="K358"/>
  </rcc>
  <rcc rId="2321" sId="3">
    <oc r="J359">
      <f>G359+H359</f>
    </oc>
    <nc r="J359"/>
  </rcc>
  <rcc rId="2322" sId="3">
    <oc r="K359">
      <f>I359-J359</f>
    </oc>
    <nc r="K359"/>
  </rcc>
  <rcc rId="2323" sId="3">
    <oc r="J360">
      <f>G360+H360</f>
    </oc>
    <nc r="J360"/>
  </rcc>
  <rcc rId="2324" sId="3">
    <oc r="K360">
      <f>I360-J360</f>
    </oc>
    <nc r="K360"/>
  </rcc>
  <rcc rId="2325" sId="3">
    <oc r="J361">
      <f>G361+H361</f>
    </oc>
    <nc r="J361"/>
  </rcc>
  <rcc rId="2326" sId="3">
    <oc r="K361">
      <f>I361-J361</f>
    </oc>
    <nc r="K361"/>
  </rcc>
  <rcc rId="2327" sId="3">
    <oc r="J362">
      <f>G362+H362</f>
    </oc>
    <nc r="J362"/>
  </rcc>
  <rcc rId="2328" sId="3">
    <oc r="K362">
      <f>I362-J362</f>
    </oc>
    <nc r="K362"/>
  </rcc>
  <rcc rId="2329" sId="3">
    <oc r="J363">
      <f>G363+H363</f>
    </oc>
    <nc r="J363"/>
  </rcc>
  <rcc rId="2330" sId="3">
    <oc r="K363">
      <f>I363-J363</f>
    </oc>
    <nc r="K363"/>
  </rcc>
  <rcc rId="2331" sId="3">
    <oc r="J364">
      <f>G364+H364</f>
    </oc>
    <nc r="J364"/>
  </rcc>
  <rcc rId="2332" sId="3">
    <oc r="K364">
      <f>I364-J364</f>
    </oc>
    <nc r="K364"/>
  </rcc>
  <rcc rId="2333" sId="3">
    <oc r="J365">
      <f>G365+H365</f>
    </oc>
    <nc r="J365"/>
  </rcc>
  <rcc rId="2334" sId="3">
    <oc r="K365">
      <f>I365-J365</f>
    </oc>
    <nc r="K365"/>
  </rcc>
  <rcc rId="2335" sId="3">
    <oc r="J366">
      <f>G366+H366</f>
    </oc>
    <nc r="J366"/>
  </rcc>
  <rcc rId="2336" sId="3">
    <oc r="K366">
      <f>I366-J366</f>
    </oc>
    <nc r="K366"/>
  </rcc>
  <rcc rId="2337" sId="3">
    <oc r="J367">
      <f>G367+H367</f>
    </oc>
    <nc r="J367"/>
  </rcc>
  <rcc rId="2338" sId="3">
    <oc r="K367">
      <f>I367-J367</f>
    </oc>
    <nc r="K367"/>
  </rcc>
  <rcc rId="2339" sId="3">
    <oc r="J368">
      <f>G368+H368</f>
    </oc>
    <nc r="J368"/>
  </rcc>
  <rcc rId="2340" sId="3">
    <oc r="K368">
      <f>I368-J368</f>
    </oc>
    <nc r="K368"/>
  </rcc>
  <rcc rId="2341" sId="3">
    <oc r="J369">
      <f>G369+H369</f>
    </oc>
    <nc r="J369"/>
  </rcc>
  <rcc rId="2342" sId="3">
    <oc r="K369">
      <f>I369-J369</f>
    </oc>
    <nc r="K369"/>
  </rcc>
  <rcc rId="2343" sId="3">
    <oc r="J370">
      <f>G370+H370</f>
    </oc>
    <nc r="J370"/>
  </rcc>
  <rcc rId="2344" sId="3">
    <oc r="K370">
      <f>I370-J370</f>
    </oc>
    <nc r="K370"/>
  </rcc>
  <rcc rId="2345" sId="3">
    <oc r="J371">
      <f>G371+H371</f>
    </oc>
    <nc r="J371"/>
  </rcc>
  <rcc rId="2346" sId="3">
    <oc r="K371">
      <f>I371-J371</f>
    </oc>
    <nc r="K371"/>
  </rcc>
  <rcc rId="2347" sId="3">
    <oc r="J372">
      <f>G372+H372</f>
    </oc>
    <nc r="J372"/>
  </rcc>
  <rcc rId="2348" sId="3">
    <oc r="K372">
      <f>I372-J372</f>
    </oc>
    <nc r="K372"/>
  </rcc>
  <rcc rId="2349" sId="3">
    <oc r="J373">
      <f>G373+H373</f>
    </oc>
    <nc r="J373"/>
  </rcc>
  <rcc rId="2350" sId="3">
    <oc r="K373">
      <f>I373-J373</f>
    </oc>
    <nc r="K373"/>
  </rcc>
  <rcc rId="2351" sId="3">
    <oc r="J374">
      <f>G374+H374</f>
    </oc>
    <nc r="J374"/>
  </rcc>
  <rcc rId="2352" sId="3">
    <oc r="K374">
      <f>I374-J374</f>
    </oc>
    <nc r="K374"/>
  </rcc>
  <rcc rId="2353" sId="3">
    <oc r="J375">
      <f>G375+H375</f>
    </oc>
    <nc r="J375"/>
  </rcc>
  <rcc rId="2354" sId="3">
    <oc r="K375">
      <f>I375-J375</f>
    </oc>
    <nc r="K375"/>
  </rcc>
  <rcc rId="2355" sId="3">
    <oc r="J376">
      <f>G376+H376</f>
    </oc>
    <nc r="J376"/>
  </rcc>
  <rcc rId="2356" sId="3">
    <oc r="K376">
      <f>I376-J376</f>
    </oc>
    <nc r="K376"/>
  </rcc>
  <rcc rId="2357" sId="3">
    <oc r="J377">
      <f>G377+H377</f>
    </oc>
    <nc r="J377"/>
  </rcc>
  <rcc rId="2358" sId="3">
    <oc r="K377">
      <f>I377-J377</f>
    </oc>
    <nc r="K377"/>
  </rcc>
  <rcc rId="2359" sId="3">
    <oc r="J378">
      <f>G378+H378</f>
    </oc>
    <nc r="J378"/>
  </rcc>
  <rcc rId="2360" sId="3">
    <oc r="K378">
      <f>I378-J378</f>
    </oc>
    <nc r="K378"/>
  </rcc>
  <rcc rId="2361" sId="3">
    <oc r="J379">
      <f>G379+H379</f>
    </oc>
    <nc r="J379"/>
  </rcc>
  <rcc rId="2362" sId="3">
    <oc r="K379">
      <f>I379-J379</f>
    </oc>
    <nc r="K379"/>
  </rcc>
  <rcc rId="2363" sId="3">
    <oc r="J380">
      <f>G380+H380</f>
    </oc>
    <nc r="J380"/>
  </rcc>
  <rcc rId="2364" sId="3">
    <oc r="K380">
      <f>I380-J380</f>
    </oc>
    <nc r="K380"/>
  </rcc>
  <rcc rId="2365" sId="3">
    <oc r="J381">
      <f>G381+H381</f>
    </oc>
    <nc r="J381"/>
  </rcc>
  <rcc rId="2366" sId="3">
    <oc r="K381">
      <f>I381-J381</f>
    </oc>
    <nc r="K381"/>
  </rcc>
  <rcc rId="2367" sId="3">
    <oc r="J382">
      <f>G382+H382</f>
    </oc>
    <nc r="J382"/>
  </rcc>
  <rcc rId="2368" sId="3">
    <oc r="K382">
      <f>I382-J382</f>
    </oc>
    <nc r="K382"/>
  </rcc>
  <rcc rId="2369" sId="3">
    <oc r="J383">
      <f>G383+H383</f>
    </oc>
    <nc r="J383"/>
  </rcc>
  <rcc rId="2370" sId="3">
    <oc r="K383">
      <f>I383-J383</f>
    </oc>
    <nc r="K383"/>
  </rcc>
  <rcc rId="2371" sId="3">
    <oc r="J384">
      <f>G384+H384</f>
    </oc>
    <nc r="J384"/>
  </rcc>
  <rcc rId="2372" sId="3">
    <oc r="K384">
      <f>I384-J384</f>
    </oc>
    <nc r="K384"/>
  </rcc>
  <rcc rId="2373" sId="3">
    <oc r="J385">
      <f>G385+H385</f>
    </oc>
    <nc r="J385"/>
  </rcc>
  <rcc rId="2374" sId="3">
    <oc r="K385">
      <f>I385-J385</f>
    </oc>
    <nc r="K385"/>
  </rcc>
  <rcc rId="2375" sId="3">
    <oc r="J386">
      <f>G386+H386</f>
    </oc>
    <nc r="J386"/>
  </rcc>
  <rcc rId="2376" sId="3">
    <oc r="K386">
      <f>I386-J386</f>
    </oc>
    <nc r="K386"/>
  </rcc>
  <rcc rId="2377" sId="3">
    <oc r="J387">
      <f>G387+H387</f>
    </oc>
    <nc r="J387"/>
  </rcc>
  <rcc rId="2378" sId="3">
    <oc r="K387">
      <f>I387-J387</f>
    </oc>
    <nc r="K387"/>
  </rcc>
  <rcc rId="2379" sId="3">
    <oc r="J388">
      <f>G388+H388</f>
    </oc>
    <nc r="J388"/>
  </rcc>
  <rcc rId="2380" sId="3">
    <oc r="K388">
      <f>I388-J388</f>
    </oc>
    <nc r="K388"/>
  </rcc>
  <rcc rId="2381" sId="3">
    <oc r="J389">
      <f>G389+H389</f>
    </oc>
    <nc r="J389"/>
  </rcc>
  <rcc rId="2382" sId="3">
    <oc r="K389">
      <f>I389-J389</f>
    </oc>
    <nc r="K389"/>
  </rcc>
  <rcc rId="2383" sId="3">
    <oc r="J390">
      <f>G390+H390</f>
    </oc>
    <nc r="J390"/>
  </rcc>
  <rcc rId="2384" sId="3">
    <oc r="K390">
      <f>I390-J390</f>
    </oc>
    <nc r="K390"/>
  </rcc>
  <rcc rId="2385" sId="3">
    <oc r="J391">
      <f>G391+H391</f>
    </oc>
    <nc r="J391"/>
  </rcc>
  <rcc rId="2386" sId="3">
    <oc r="K391">
      <f>I391-J391</f>
    </oc>
    <nc r="K391"/>
  </rcc>
  <rcc rId="2387" sId="3">
    <oc r="J392">
      <f>G392+H392</f>
    </oc>
    <nc r="J392"/>
  </rcc>
  <rcc rId="2388" sId="3">
    <oc r="K392">
      <f>I392-J392</f>
    </oc>
    <nc r="K392"/>
  </rcc>
  <rcc rId="2389" sId="3">
    <oc r="J393">
      <f>G393+H393</f>
    </oc>
    <nc r="J393"/>
  </rcc>
  <rcc rId="2390" sId="3">
    <oc r="K393">
      <f>I393-J393</f>
    </oc>
    <nc r="K393"/>
  </rcc>
  <rcc rId="2391" sId="3">
    <oc r="J394">
      <f>G394+H394</f>
    </oc>
    <nc r="J394"/>
  </rcc>
  <rcc rId="2392" sId="3">
    <oc r="K394">
      <f>I394-J394</f>
    </oc>
    <nc r="K394"/>
  </rcc>
  <rcc rId="2393" sId="3">
    <oc r="J395">
      <f>G395+H395</f>
    </oc>
    <nc r="J395"/>
  </rcc>
  <rcc rId="2394" sId="3">
    <oc r="K395">
      <f>I395-J395</f>
    </oc>
    <nc r="K395"/>
  </rcc>
  <rcc rId="2395" sId="3">
    <oc r="J396">
      <f>G396+H396</f>
    </oc>
    <nc r="J396"/>
  </rcc>
  <rcc rId="2396" sId="3">
    <oc r="K396">
      <f>I396-J396</f>
    </oc>
    <nc r="K396"/>
  </rcc>
  <rcc rId="2397" sId="3">
    <oc r="J397">
      <f>G397+H397</f>
    </oc>
    <nc r="J397"/>
  </rcc>
  <rcc rId="2398" sId="3">
    <oc r="K397">
      <f>I397-J397</f>
    </oc>
    <nc r="K397"/>
  </rcc>
  <rcc rId="2399" sId="3">
    <oc r="J398">
      <f>G398+H398</f>
    </oc>
    <nc r="J398"/>
  </rcc>
  <rcc rId="2400" sId="3">
    <oc r="K398">
      <f>I398-J398</f>
    </oc>
    <nc r="K398"/>
  </rcc>
  <rcc rId="2401" sId="3">
    <oc r="J399">
      <f>G399+H399</f>
    </oc>
    <nc r="J399"/>
  </rcc>
  <rcc rId="2402" sId="3">
    <oc r="K399">
      <f>I399-J399</f>
    </oc>
    <nc r="K399"/>
  </rcc>
  <rcc rId="2403" sId="3">
    <oc r="J400">
      <f>G400+H400</f>
    </oc>
    <nc r="J400"/>
  </rcc>
  <rcc rId="2404" sId="3">
    <oc r="K400">
      <f>I400-J400</f>
    </oc>
    <nc r="K400"/>
  </rcc>
  <rcc rId="2405" sId="3">
    <oc r="J401">
      <f>G401+H401</f>
    </oc>
    <nc r="J401"/>
  </rcc>
  <rcc rId="2406" sId="3">
    <oc r="K401">
      <f>I401-J401</f>
    </oc>
    <nc r="K401"/>
  </rcc>
  <rcc rId="2407" sId="3">
    <oc r="J402">
      <f>G402+H402</f>
    </oc>
    <nc r="J402"/>
  </rcc>
  <rcc rId="2408" sId="3">
    <oc r="K402">
      <f>I402-J402</f>
    </oc>
    <nc r="K402"/>
  </rcc>
  <rcc rId="2409" sId="3">
    <oc r="J403">
      <f>G403+H403</f>
    </oc>
    <nc r="J403"/>
  </rcc>
  <rcc rId="2410" sId="3">
    <oc r="K403">
      <f>I403-J403</f>
    </oc>
    <nc r="K403"/>
  </rcc>
  <rcc rId="2411" sId="3">
    <oc r="J404">
      <f>G404+H404</f>
    </oc>
    <nc r="J404"/>
  </rcc>
  <rcc rId="2412" sId="3">
    <oc r="K404">
      <f>I404-J404</f>
    </oc>
    <nc r="K404"/>
  </rcc>
  <rcc rId="2413" sId="3">
    <oc r="J405">
      <f>G405+H405</f>
    </oc>
    <nc r="J405"/>
  </rcc>
  <rcc rId="2414" sId="3">
    <oc r="K405">
      <f>I405-J405</f>
    </oc>
    <nc r="K405"/>
  </rcc>
  <rcc rId="2415" sId="3">
    <oc r="J406">
      <f>G406+H406</f>
    </oc>
    <nc r="J406"/>
  </rcc>
  <rcc rId="2416" sId="3">
    <oc r="K406">
      <f>I406-J406</f>
    </oc>
    <nc r="K406"/>
  </rcc>
  <rcc rId="2417" sId="3">
    <oc r="J407">
      <f>G407+H407</f>
    </oc>
    <nc r="J407"/>
  </rcc>
  <rcc rId="2418" sId="3">
    <oc r="K407">
      <f>I407-J407</f>
    </oc>
    <nc r="K407"/>
  </rcc>
  <rcc rId="2419" sId="3">
    <oc r="J408">
      <f>G408+H408</f>
    </oc>
    <nc r="J408"/>
  </rcc>
  <rcc rId="2420" sId="3">
    <oc r="K408">
      <f>I408-J408</f>
    </oc>
    <nc r="K408"/>
  </rcc>
  <rcc rId="2421" sId="3">
    <oc r="J409">
      <f>G409+H409</f>
    </oc>
    <nc r="J409"/>
  </rcc>
  <rcc rId="2422" sId="3">
    <oc r="K409">
      <f>I409-J409</f>
    </oc>
    <nc r="K409"/>
  </rcc>
  <rcc rId="2423" sId="3">
    <oc r="J410">
      <f>G410+H410</f>
    </oc>
    <nc r="J410"/>
  </rcc>
  <rcc rId="2424" sId="3">
    <oc r="K410">
      <f>I410-J410</f>
    </oc>
    <nc r="K410"/>
  </rcc>
  <rcc rId="2425" sId="3">
    <oc r="J411">
      <f>G411+H411</f>
    </oc>
    <nc r="J411"/>
  </rcc>
  <rcc rId="2426" sId="3">
    <oc r="K411">
      <f>I411-J411</f>
    </oc>
    <nc r="K411"/>
  </rcc>
  <rcc rId="2427" sId="3">
    <oc r="J412">
      <f>G412+H412</f>
    </oc>
    <nc r="J412"/>
  </rcc>
  <rcc rId="2428" sId="3">
    <oc r="K412">
      <f>I412-J412</f>
    </oc>
    <nc r="K412"/>
  </rcc>
  <rcc rId="2429" sId="3">
    <oc r="J413">
      <f>G413+H413</f>
    </oc>
    <nc r="J413"/>
  </rcc>
  <rcc rId="2430" sId="3">
    <oc r="K413">
      <f>I413-J413</f>
    </oc>
    <nc r="K413"/>
  </rcc>
  <rcc rId="2431" sId="3">
    <oc r="J414">
      <f>G414+H414</f>
    </oc>
    <nc r="J414"/>
  </rcc>
  <rcc rId="2432" sId="3">
    <oc r="K414">
      <f>I414-J414</f>
    </oc>
    <nc r="K414"/>
  </rcc>
  <rcc rId="2433" sId="3">
    <oc r="J415">
      <f>G415+H415</f>
    </oc>
    <nc r="J415"/>
  </rcc>
  <rcc rId="2434" sId="3">
    <oc r="K415">
      <f>I415-J415</f>
    </oc>
    <nc r="K415"/>
  </rcc>
  <rcc rId="2435" sId="3">
    <oc r="J416">
      <f>G416+H416</f>
    </oc>
    <nc r="J416"/>
  </rcc>
  <rcc rId="2436" sId="3">
    <oc r="K416">
      <f>I416-J416</f>
    </oc>
    <nc r="K416"/>
  </rcc>
  <rcc rId="2437" sId="3">
    <oc r="J417">
      <f>G417+H417</f>
    </oc>
    <nc r="J417"/>
  </rcc>
  <rcc rId="2438" sId="3">
    <oc r="K417">
      <f>I417-J417</f>
    </oc>
    <nc r="K417"/>
  </rcc>
  <rcc rId="2439" sId="3">
    <oc r="J418">
      <f>G418+H418</f>
    </oc>
    <nc r="J418"/>
  </rcc>
  <rcc rId="2440" sId="3">
    <oc r="K418">
      <f>I418-J418</f>
    </oc>
    <nc r="K418"/>
  </rcc>
  <rcc rId="2441" sId="3">
    <oc r="J419">
      <f>G419+H419</f>
    </oc>
    <nc r="J419"/>
  </rcc>
  <rcc rId="2442" sId="3">
    <oc r="K419">
      <f>I419-J419</f>
    </oc>
    <nc r="K419"/>
  </rcc>
  <rcc rId="2443" sId="3">
    <oc r="J420">
      <f>G420+H420</f>
    </oc>
    <nc r="J420"/>
  </rcc>
  <rcc rId="2444" sId="3">
    <oc r="K420">
      <f>I420-J420</f>
    </oc>
    <nc r="K420"/>
  </rcc>
  <rcc rId="2445" sId="3">
    <oc r="J421">
      <f>G421+H421</f>
    </oc>
    <nc r="J421"/>
  </rcc>
  <rcc rId="2446" sId="3">
    <oc r="K421">
      <f>I421-J421</f>
    </oc>
    <nc r="K421"/>
  </rcc>
  <rcc rId="2447" sId="3">
    <oc r="J422">
      <f>G422+H422</f>
    </oc>
    <nc r="J422"/>
  </rcc>
  <rcc rId="2448" sId="3">
    <oc r="K422">
      <f>I422-J422</f>
    </oc>
    <nc r="K422"/>
  </rcc>
  <rcc rId="2449" sId="3">
    <oc r="J423">
      <f>G423+H423</f>
    </oc>
    <nc r="J423"/>
  </rcc>
  <rcc rId="2450" sId="3">
    <oc r="K423">
      <f>I423-J423</f>
    </oc>
    <nc r="K423"/>
  </rcc>
  <rcc rId="2451" sId="3">
    <oc r="J424">
      <f>G424+H424</f>
    </oc>
    <nc r="J424"/>
  </rcc>
  <rcc rId="2452" sId="3">
    <oc r="K424">
      <f>I424-J424</f>
    </oc>
    <nc r="K424"/>
  </rcc>
  <rcc rId="2453" sId="3">
    <oc r="J425">
      <f>G425+H425</f>
    </oc>
    <nc r="J425"/>
  </rcc>
  <rcc rId="2454" sId="3">
    <oc r="K425">
      <f>I425-J425</f>
    </oc>
    <nc r="K425"/>
  </rcc>
  <rcc rId="2455" sId="3">
    <oc r="J426">
      <f>G426+H426</f>
    </oc>
    <nc r="J426"/>
  </rcc>
  <rcc rId="2456" sId="3">
    <oc r="K426">
      <f>I426-J426</f>
    </oc>
    <nc r="K426"/>
  </rcc>
  <rcc rId="2457" sId="3">
    <oc r="J427">
      <f>G427+H427</f>
    </oc>
    <nc r="J427"/>
  </rcc>
  <rcc rId="2458" sId="3">
    <oc r="K427">
      <f>I427-J427</f>
    </oc>
    <nc r="K427"/>
  </rcc>
  <rcc rId="2459" sId="3">
    <oc r="J428">
      <f>G428+H428</f>
    </oc>
    <nc r="J428"/>
  </rcc>
  <rcc rId="2460" sId="3">
    <oc r="K428">
      <f>I428-J428</f>
    </oc>
    <nc r="K428"/>
  </rcc>
  <rcc rId="2461" sId="3">
    <oc r="J429">
      <f>G429+H429</f>
    </oc>
    <nc r="J429"/>
  </rcc>
  <rcc rId="2462" sId="3">
    <oc r="K429">
      <f>I429-J429</f>
    </oc>
    <nc r="K429"/>
  </rcc>
  <rcc rId="2463" sId="3">
    <oc r="J430">
      <f>G430+H430</f>
    </oc>
    <nc r="J430"/>
  </rcc>
  <rcc rId="2464" sId="3">
    <oc r="K430">
      <f>I430-J430</f>
    </oc>
    <nc r="K430"/>
  </rcc>
  <rcc rId="2465" sId="3">
    <oc r="J431">
      <f>G431+H431</f>
    </oc>
    <nc r="J431"/>
  </rcc>
  <rcc rId="2466" sId="3">
    <oc r="K431">
      <f>I431-J431</f>
    </oc>
    <nc r="K431"/>
  </rcc>
  <rcc rId="2467" sId="3">
    <oc r="J432">
      <f>G432+H432</f>
    </oc>
    <nc r="J432"/>
  </rcc>
  <rcc rId="2468" sId="3">
    <oc r="K432">
      <f>I432-J432</f>
    </oc>
    <nc r="K432"/>
  </rcc>
  <rcc rId="2469" sId="3">
    <oc r="J433">
      <f>G433+H433</f>
    </oc>
    <nc r="J433"/>
  </rcc>
  <rcc rId="2470" sId="3">
    <oc r="K433">
      <f>I433-J433</f>
    </oc>
    <nc r="K433"/>
  </rcc>
  <rcc rId="2471" sId="3">
    <oc r="J434">
      <f>G434+H434</f>
    </oc>
    <nc r="J434"/>
  </rcc>
  <rcc rId="2472" sId="3">
    <oc r="K434">
      <f>I434-J434</f>
    </oc>
    <nc r="K434"/>
  </rcc>
  <rcc rId="2473" sId="3">
    <oc r="J435">
      <f>G435+H435</f>
    </oc>
    <nc r="J435"/>
  </rcc>
  <rcc rId="2474" sId="3">
    <oc r="K435">
      <f>I435-J435</f>
    </oc>
    <nc r="K435"/>
  </rcc>
  <rcc rId="2475" sId="3">
    <oc r="J436">
      <f>G436+H436</f>
    </oc>
    <nc r="J436"/>
  </rcc>
  <rcc rId="2476" sId="3">
    <oc r="K436">
      <f>I436-J436</f>
    </oc>
    <nc r="K436"/>
  </rcc>
  <rcc rId="2477" sId="3">
    <oc r="J437">
      <f>G437+H437</f>
    </oc>
    <nc r="J437"/>
  </rcc>
  <rcc rId="2478" sId="3">
    <oc r="K437">
      <f>I437-J437</f>
    </oc>
    <nc r="K437"/>
  </rcc>
  <rcc rId="2479" sId="3">
    <oc r="J438">
      <f>G438+H438</f>
    </oc>
    <nc r="J438"/>
  </rcc>
  <rcc rId="2480" sId="3">
    <oc r="K438">
      <f>I438-J438</f>
    </oc>
    <nc r="K438"/>
  </rcc>
  <rcc rId="2481" sId="3">
    <oc r="J439">
      <f>G439+H439</f>
    </oc>
    <nc r="J439"/>
  </rcc>
  <rcc rId="2482" sId="3">
    <oc r="K439">
      <f>I439-J439</f>
    </oc>
    <nc r="K439"/>
  </rcc>
  <rcc rId="2483" sId="3">
    <oc r="J440">
      <f>G440+H440</f>
    </oc>
    <nc r="J440"/>
  </rcc>
  <rcc rId="2484" sId="3">
    <oc r="K440">
      <f>I440-J440</f>
    </oc>
    <nc r="K440"/>
  </rcc>
  <rcc rId="2485" sId="3">
    <oc r="J441">
      <f>G441+H441</f>
    </oc>
    <nc r="J441"/>
  </rcc>
  <rcc rId="2486" sId="3">
    <oc r="K441">
      <f>I441-J441</f>
    </oc>
    <nc r="K441"/>
  </rcc>
  <rcc rId="2487" sId="3">
    <oc r="J442">
      <f>G442+H442</f>
    </oc>
    <nc r="J442"/>
  </rcc>
  <rcc rId="2488" sId="3">
    <oc r="K442">
      <f>I442-J442</f>
    </oc>
    <nc r="K442"/>
  </rcc>
  <rcc rId="2489" sId="3">
    <oc r="J443">
      <f>G443+H443</f>
    </oc>
    <nc r="J443"/>
  </rcc>
  <rcc rId="2490" sId="3">
    <oc r="K443">
      <f>I443-J443</f>
    </oc>
    <nc r="K443"/>
  </rcc>
  <rcc rId="2491" sId="3">
    <oc r="J444">
      <f>G444+H444</f>
    </oc>
    <nc r="J444"/>
  </rcc>
  <rcc rId="2492" sId="3">
    <oc r="K444">
      <f>I444-J444</f>
    </oc>
    <nc r="K444"/>
  </rcc>
  <rcc rId="2493" sId="3">
    <oc r="J445">
      <f>G445+H445</f>
    </oc>
    <nc r="J445"/>
  </rcc>
  <rcc rId="2494" sId="3">
    <oc r="K445">
      <f>I445-J445</f>
    </oc>
    <nc r="K445"/>
  </rcc>
  <rcc rId="2495" sId="3">
    <oc r="J446">
      <f>G446+H446</f>
    </oc>
    <nc r="J446"/>
  </rcc>
  <rcc rId="2496" sId="3">
    <oc r="K446">
      <f>I446-J446</f>
    </oc>
    <nc r="K446"/>
  </rcc>
  <rcc rId="2497" sId="3">
    <oc r="J447">
      <f>G447+H447</f>
    </oc>
    <nc r="J447"/>
  </rcc>
  <rcc rId="2498" sId="3">
    <oc r="K447">
      <f>I447-J447</f>
    </oc>
    <nc r="K447"/>
  </rcc>
  <rcc rId="2499" sId="3">
    <oc r="J448">
      <f>G448+H448</f>
    </oc>
    <nc r="J448"/>
  </rcc>
  <rcc rId="2500" sId="3">
    <oc r="K448">
      <f>I448-J448</f>
    </oc>
    <nc r="K448"/>
  </rcc>
  <rcc rId="2501" sId="3">
    <oc r="J449">
      <f>G449+H449</f>
    </oc>
    <nc r="J449"/>
  </rcc>
  <rcc rId="2502" sId="3">
    <oc r="K449">
      <f>I449-J449</f>
    </oc>
    <nc r="K449"/>
  </rcc>
  <rcc rId="2503" sId="3">
    <oc r="J450">
      <f>G450+H450</f>
    </oc>
    <nc r="J450"/>
  </rcc>
  <rcc rId="2504" sId="3">
    <oc r="K450">
      <f>I450-J450</f>
    </oc>
    <nc r="K450"/>
  </rcc>
  <rcc rId="2505" sId="3">
    <oc r="J451">
      <f>G451+H451</f>
    </oc>
    <nc r="J451"/>
  </rcc>
  <rcc rId="2506" sId="3">
    <oc r="K451">
      <f>I451-J451</f>
    </oc>
    <nc r="K451"/>
  </rcc>
  <rcc rId="2507" sId="3">
    <oc r="J452">
      <f>G452+H452</f>
    </oc>
    <nc r="J452"/>
  </rcc>
  <rcc rId="2508" sId="3">
    <oc r="K452">
      <f>I452-J452</f>
    </oc>
    <nc r="K452"/>
  </rcc>
  <rcc rId="2509" sId="3">
    <oc r="J453">
      <f>G453+H453</f>
    </oc>
    <nc r="J453"/>
  </rcc>
  <rcc rId="2510" sId="3">
    <oc r="K453">
      <f>I453-J453</f>
    </oc>
    <nc r="K453"/>
  </rcc>
  <rcc rId="2511" sId="3">
    <oc r="J454">
      <f>G454+H454</f>
    </oc>
    <nc r="J454"/>
  </rcc>
  <rcc rId="2512" sId="3">
    <oc r="K454">
      <f>I454-J454</f>
    </oc>
    <nc r="K454"/>
  </rcc>
  <rcc rId="2513" sId="3">
    <oc r="J455">
      <f>G455+H455</f>
    </oc>
    <nc r="J455"/>
  </rcc>
  <rcc rId="2514" sId="3">
    <oc r="K455">
      <f>I455-J455</f>
    </oc>
    <nc r="K455"/>
  </rcc>
  <rcc rId="2515" sId="3">
    <oc r="J456">
      <f>G456+H456</f>
    </oc>
    <nc r="J456"/>
  </rcc>
  <rcc rId="2516" sId="3">
    <oc r="K456">
      <f>I456-J456</f>
    </oc>
    <nc r="K456"/>
  </rcc>
  <rcc rId="2517" sId="3">
    <oc r="J457">
      <f>G457+H457</f>
    </oc>
    <nc r="J457"/>
  </rcc>
  <rcc rId="2518" sId="3">
    <oc r="K457">
      <f>I457-J457</f>
    </oc>
    <nc r="K457"/>
  </rcc>
  <rcc rId="2519" sId="3">
    <oc r="J458">
      <f>G458+H458</f>
    </oc>
    <nc r="J458"/>
  </rcc>
  <rcc rId="2520" sId="3">
    <oc r="K458">
      <f>I458-J458</f>
    </oc>
    <nc r="K458"/>
  </rcc>
  <rcc rId="2521" sId="3">
    <oc r="J459">
      <f>G459+H459</f>
    </oc>
    <nc r="J459"/>
  </rcc>
  <rcc rId="2522" sId="3">
    <oc r="K459">
      <f>I459-J459</f>
    </oc>
    <nc r="K459"/>
  </rcc>
  <rcc rId="2523" sId="3">
    <oc r="J460">
      <f>G460+H460</f>
    </oc>
    <nc r="J460"/>
  </rcc>
  <rcc rId="2524" sId="3">
    <oc r="K460">
      <f>I460-J460</f>
    </oc>
    <nc r="K460"/>
  </rcc>
  <rcc rId="2525" sId="3">
    <oc r="J461">
      <f>G461+H461</f>
    </oc>
    <nc r="J461"/>
  </rcc>
  <rcc rId="2526" sId="3">
    <oc r="K461">
      <f>I461-J461</f>
    </oc>
    <nc r="K461"/>
  </rcc>
  <rcc rId="2527" sId="3">
    <oc r="J462">
      <f>G462+H462</f>
    </oc>
    <nc r="J462"/>
  </rcc>
  <rcc rId="2528" sId="3">
    <oc r="K462">
      <f>I462-J462</f>
    </oc>
    <nc r="K462"/>
  </rcc>
  <rcc rId="2529" sId="3">
    <oc r="J463">
      <f>G463+H463</f>
    </oc>
    <nc r="J463"/>
  </rcc>
  <rcc rId="2530" sId="3">
    <oc r="K463">
      <f>I463-J463</f>
    </oc>
    <nc r="K463"/>
  </rcc>
  <rcc rId="2531" sId="3">
    <oc r="J464">
      <f>G464+H464</f>
    </oc>
    <nc r="J464"/>
  </rcc>
  <rcc rId="2532" sId="3">
    <oc r="K464">
      <f>I464-J464</f>
    </oc>
    <nc r="K464"/>
  </rcc>
  <rcc rId="2533" sId="3">
    <oc r="J465">
      <f>G465+H465</f>
    </oc>
    <nc r="J465"/>
  </rcc>
  <rcc rId="2534" sId="3">
    <oc r="K465">
      <f>I465-J465</f>
    </oc>
    <nc r="K465"/>
  </rcc>
  <rcc rId="2535" sId="3">
    <oc r="J466">
      <f>G466+H466</f>
    </oc>
    <nc r="J466"/>
  </rcc>
  <rcc rId="2536" sId="3">
    <oc r="K466">
      <f>I466-J466</f>
    </oc>
    <nc r="K466"/>
  </rcc>
  <rcc rId="2537" sId="3">
    <oc r="J467">
      <f>G467+H467</f>
    </oc>
    <nc r="J467"/>
  </rcc>
  <rcc rId="2538" sId="3">
    <oc r="K467">
      <f>I467-J467</f>
    </oc>
    <nc r="K467"/>
  </rcc>
  <rcc rId="2539" sId="3">
    <oc r="J468">
      <f>G468+H468</f>
    </oc>
    <nc r="J468"/>
  </rcc>
  <rcc rId="2540" sId="3">
    <oc r="K468">
      <f>I468-J468</f>
    </oc>
    <nc r="K468"/>
  </rcc>
  <rcc rId="2541" sId="3">
    <oc r="J469">
      <f>G469+H469</f>
    </oc>
    <nc r="J469"/>
  </rcc>
  <rcc rId="2542" sId="3">
    <oc r="K469">
      <f>I469-J469</f>
    </oc>
    <nc r="K469"/>
  </rcc>
  <rcc rId="2543" sId="3">
    <oc r="J470">
      <f>G470+H470</f>
    </oc>
    <nc r="J470"/>
  </rcc>
  <rcc rId="2544" sId="3">
    <oc r="K470">
      <f>I470-J470</f>
    </oc>
    <nc r="K470"/>
  </rcc>
  <rcc rId="2545" sId="3">
    <oc r="J471">
      <f>G471+H471</f>
    </oc>
    <nc r="J471"/>
  </rcc>
  <rcc rId="2546" sId="3">
    <oc r="K471">
      <f>I471-J471</f>
    </oc>
    <nc r="K471"/>
  </rcc>
  <rcc rId="2547" sId="3">
    <oc r="J472">
      <f>G472+H472</f>
    </oc>
    <nc r="J472"/>
  </rcc>
  <rcc rId="2548" sId="3">
    <oc r="K472">
      <f>I472-J472</f>
    </oc>
    <nc r="K472"/>
  </rcc>
  <rcc rId="2549" sId="3">
    <oc r="J473">
      <f>G473+H473</f>
    </oc>
    <nc r="J473"/>
  </rcc>
  <rcc rId="2550" sId="3">
    <oc r="K473">
      <f>I473-J473</f>
    </oc>
    <nc r="K473"/>
  </rcc>
  <rcc rId="2551" sId="3">
    <oc r="J474">
      <f>G474+H474</f>
    </oc>
    <nc r="J474"/>
  </rcc>
  <rcc rId="2552" sId="3">
    <oc r="K474">
      <f>I474-J474</f>
    </oc>
    <nc r="K474"/>
  </rcc>
  <rcc rId="2553" sId="3">
    <oc r="J475">
      <f>G475+H475</f>
    </oc>
    <nc r="J475"/>
  </rcc>
  <rcc rId="2554" sId="3">
    <oc r="K475">
      <f>I475-J475</f>
    </oc>
    <nc r="K475"/>
  </rcc>
  <rcc rId="2555" sId="3">
    <oc r="J476">
      <f>G476+H476</f>
    </oc>
    <nc r="J476"/>
  </rcc>
  <rcc rId="2556" sId="3">
    <oc r="K476">
      <f>I476-J476</f>
    </oc>
    <nc r="K476"/>
  </rcc>
  <rcc rId="2557" sId="3">
    <oc r="J477">
      <f>G477+H477</f>
    </oc>
    <nc r="J477"/>
  </rcc>
  <rcc rId="2558" sId="3">
    <oc r="K477">
      <f>I477-J477</f>
    </oc>
    <nc r="K477"/>
  </rcc>
  <rcc rId="2559" sId="3">
    <oc r="J478">
      <f>G478+H478</f>
    </oc>
    <nc r="J478"/>
  </rcc>
  <rcc rId="2560" sId="3">
    <oc r="K478">
      <f>I478-J478</f>
    </oc>
    <nc r="K478"/>
  </rcc>
  <rcc rId="2561" sId="3">
    <oc r="J479">
      <f>G479+H479</f>
    </oc>
    <nc r="J479"/>
  </rcc>
  <rcc rId="2562" sId="3">
    <oc r="K479">
      <f>I479-J479</f>
    </oc>
    <nc r="K479"/>
  </rcc>
  <rcc rId="2563" sId="3">
    <oc r="J480">
      <f>G480+H480</f>
    </oc>
    <nc r="J480"/>
  </rcc>
  <rcc rId="2564" sId="3">
    <oc r="K480">
      <f>I480-J480</f>
    </oc>
    <nc r="K480"/>
  </rcc>
  <rcc rId="2565" sId="3">
    <oc r="J481">
      <f>G481+H481</f>
    </oc>
    <nc r="J481"/>
  </rcc>
  <rcc rId="2566" sId="3">
    <oc r="K481">
      <f>I481-J481</f>
    </oc>
    <nc r="K481"/>
  </rcc>
  <rcc rId="2567" sId="3">
    <oc r="J482">
      <f>G482+H482</f>
    </oc>
    <nc r="J482"/>
  </rcc>
  <rcc rId="2568" sId="3">
    <oc r="K482">
      <f>I482-J482</f>
    </oc>
    <nc r="K482"/>
  </rcc>
  <rcc rId="2569" sId="3">
    <oc r="J483">
      <f>G483+H483</f>
    </oc>
    <nc r="J483"/>
  </rcc>
  <rcc rId="2570" sId="3">
    <oc r="K483">
      <f>I483-J483</f>
    </oc>
    <nc r="K483"/>
  </rcc>
  <rcc rId="2571" sId="3">
    <oc r="J484">
      <f>G484+H484</f>
    </oc>
    <nc r="J484"/>
  </rcc>
  <rcc rId="2572" sId="3">
    <oc r="K484">
      <f>I484-J484</f>
    </oc>
    <nc r="K484"/>
  </rcc>
  <rcc rId="2573" sId="3">
    <oc r="J485">
      <f>G485+H485</f>
    </oc>
    <nc r="J485"/>
  </rcc>
  <rcc rId="2574" sId="3">
    <oc r="K485">
      <f>I485-J485</f>
    </oc>
    <nc r="K485"/>
  </rcc>
  <rcc rId="2575" sId="3">
    <oc r="J486">
      <f>G486+H486</f>
    </oc>
    <nc r="J486"/>
  </rcc>
  <rcc rId="2576" sId="3">
    <oc r="K486">
      <f>I486-J486</f>
    </oc>
    <nc r="K486"/>
  </rcc>
  <rcc rId="2577" sId="3">
    <oc r="J487">
      <f>G487+H487</f>
    </oc>
    <nc r="J487"/>
  </rcc>
  <rcc rId="2578" sId="3">
    <oc r="K487">
      <f>I487-J487</f>
    </oc>
    <nc r="K487"/>
  </rcc>
  <rcc rId="2579" sId="3">
    <oc r="J488">
      <f>G488+H488</f>
    </oc>
    <nc r="J488"/>
  </rcc>
  <rcc rId="2580" sId="3">
    <oc r="K488">
      <f>I488-J488</f>
    </oc>
    <nc r="K488"/>
  </rcc>
  <rcc rId="2581" sId="3">
    <oc r="J489">
      <f>G489+H489</f>
    </oc>
    <nc r="J489"/>
  </rcc>
  <rcc rId="2582" sId="3">
    <oc r="K489">
      <f>I489-J489</f>
    </oc>
    <nc r="K489"/>
  </rcc>
  <rcc rId="2583" sId="3">
    <oc r="J490">
      <f>G490+H490</f>
    </oc>
    <nc r="J490"/>
  </rcc>
  <rcc rId="2584" sId="3">
    <oc r="K490">
      <f>I490-J490</f>
    </oc>
    <nc r="K490"/>
  </rcc>
  <rcc rId="2585" sId="3">
    <oc r="J491">
      <f>G491+H491</f>
    </oc>
    <nc r="J491"/>
  </rcc>
  <rcc rId="2586" sId="3">
    <oc r="K491">
      <f>I491-J491</f>
    </oc>
    <nc r="K491"/>
  </rcc>
  <rcc rId="2587" sId="3">
    <oc r="J492">
      <f>G492+H492</f>
    </oc>
    <nc r="J492"/>
  </rcc>
  <rcc rId="2588" sId="3">
    <oc r="K492">
      <f>I492-J492</f>
    </oc>
    <nc r="K492"/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c rId="92" sId="3" numFmtId="4">
    <oc r="H91">
      <v>0</v>
    </oc>
    <nc r="H91">
      <v>2341.4</v>
    </nc>
  </rcc>
  <rcc rId="93" sId="3" numFmtId="4">
    <oc r="H373">
      <v>-500</v>
    </oc>
    <nc r="H373">
      <v>-5500</v>
    </nc>
  </rcc>
  <rcc rId="94" sId="3" numFmtId="4">
    <oc r="H322">
      <v>0</v>
    </oc>
    <nc r="H322">
      <v>4806.8999999999996</v>
    </nc>
  </rcc>
  <rcc rId="95" sId="3" numFmtId="4">
    <oc r="H260">
      <v>0</v>
    </oc>
    <nc r="H260">
      <v>-2000</v>
    </nc>
  </rcc>
  <rrc rId="96" sId="3" ref="A420:XFD420" action="insertRow">
    <undo index="0" exp="area" ref3D="1" dr="$G$1:$G$1048576" dn="Z_5B0ECC04_287D_41FE_BA8D_5B249E27F599_.wvu.Cols" sId="3"/>
  </rrc>
  <rrc rId="97" sId="3" ref="A420:XFD420" action="insertRow">
    <undo index="0" exp="area" ref3D="1" dr="$G$1:$G$1048576" dn="Z_5B0ECC04_287D_41FE_BA8D_5B249E27F599_.wvu.Cols" sId="3"/>
  </rrc>
  <rrc rId="98" sId="3" ref="A420:XFD420" action="insertRow">
    <undo index="0" exp="area" ref3D="1" dr="$G$1:$G$1048576" dn="Z_5B0ECC04_287D_41FE_BA8D_5B249E27F599_.wvu.Cols" sId="3"/>
  </rrc>
  <rrc rId="99" sId="3" ref="A420:XFD420" action="insertRow">
    <undo index="0" exp="area" ref3D="1" dr="$G$1:$G$1048576" dn="Z_5B0ECC04_287D_41FE_BA8D_5B249E27F599_.wvu.Cols" sId="3"/>
  </rrc>
  <rfmt sheetId="3" sqref="A420:I422">
    <dxf>
      <fill>
        <patternFill>
          <bgColor theme="0"/>
        </patternFill>
      </fill>
    </dxf>
  </rfmt>
  <rcc rId="100" sId="3" odxf="1" dxf="1">
    <nc r="B420" t="inlineStr">
      <is>
        <t>923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1" sId="3" odxf="1" dxf="1">
    <nc r="C420" t="inlineStr">
      <is>
        <t>07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2" sId="3" odxf="1" dxf="1">
    <nc r="D420" t="inlineStr">
      <is>
        <t>07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3" sId="3" odxf="1" dxf="1">
    <nc r="B421" t="inlineStr">
      <is>
        <t>923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4" sId="3" odxf="1" dxf="1">
    <nc r="C421" t="inlineStr">
      <is>
        <t>07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5" sId="3" odxf="1" dxf="1">
    <nc r="D421" t="inlineStr">
      <is>
        <t>07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6" sId="3" odxf="1" dxf="1">
    <nc r="B422" t="inlineStr">
      <is>
        <t>923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7" sId="3" odxf="1" dxf="1">
    <nc r="C422" t="inlineStr">
      <is>
        <t>07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8" sId="3" odxf="1" dxf="1">
    <nc r="D422" t="inlineStr">
      <is>
        <t>07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09" sId="3">
    <nc r="B423" t="inlineStr">
      <is>
        <t>923</t>
      </is>
    </nc>
  </rcc>
  <rcc rId="110" sId="3">
    <nc r="C423" t="inlineStr">
      <is>
        <t>07</t>
      </is>
    </nc>
  </rcc>
  <rcc rId="111" sId="3">
    <nc r="D423" t="inlineStr">
      <is>
        <t>07</t>
      </is>
    </nc>
  </rcc>
  <rcc rId="112" sId="3">
    <nc r="E420" t="inlineStr">
      <is>
        <t>99 0 8331</t>
      </is>
    </nc>
  </rcc>
  <rcc rId="113" sId="3">
    <nc r="E421" t="inlineStr">
      <is>
        <t>99 0 8331</t>
      </is>
    </nc>
  </rcc>
  <rcc rId="114" sId="3">
    <nc r="E422" t="inlineStr">
      <is>
        <t>99 0 8331</t>
      </is>
    </nc>
  </rcc>
  <rcc rId="115" sId="3">
    <nc r="E423" t="inlineStr">
      <is>
        <t>99 0 833</t>
      </is>
    </nc>
  </rcc>
  <rcc rId="116" sId="3">
    <nc r="F423" t="inlineStr">
      <is>
        <t>622</t>
      </is>
    </nc>
  </rcc>
  <rcc rId="117" sId="3" odxf="1" dxf="1">
    <nc r="A421" t="inlineStr">
      <is>
        <t>Предоставление субсидий бюджетным, автономным учреждениям и иным некоммерческим организациям</t>
      </is>
    </nc>
    <odxf>
      <numFmt numFmtId="0" formatCode="General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cc rId="118" sId="3" odxf="1" dxf="1">
    <nc r="A422" t="inlineStr">
      <is>
        <t>Субсидии автономным учреждениям</t>
      </is>
    </nc>
    <odxf>
      <numFmt numFmtId="0" formatCode="General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cc rId="119" sId="3" odxf="1" dxf="1">
    <nc r="A423" t="inlineStr">
      <is>
        <t>Субсидии автономным учреждениям на иные цели</t>
      </is>
    </nc>
    <odxf>
      <numFmt numFmtId="0" formatCode="General"/>
    </odxf>
    <ndxf>
      <numFmt numFmtId="30" formatCode="@"/>
    </ndxf>
  </rcc>
  <rcc rId="120" sId="3">
    <nc r="F421" t="inlineStr">
      <is>
        <t>600</t>
      </is>
    </nc>
  </rcc>
  <rcc rId="121" sId="3">
    <nc r="F422" t="inlineStr">
      <is>
        <t>620</t>
      </is>
    </nc>
  </rcc>
  <rcc rId="122" sId="3">
    <nc r="A420" t="inlineStr">
      <is>
        <t>Организационные меры поддержки и развития системы оздоровления, отдыха и труда детей и подростков</t>
      </is>
    </nc>
  </rcc>
  <rcv guid="{EA1929C7-85F7-40DE-826A-94377FC9966E}" action="delete"/>
  <rdn rId="0" localSheetId="3" customView="1" name="Z_EA1929C7_85F7_40DE_826A_94377FC9966E_.wvu.PrintArea" hidden="1" oldHidden="1">
    <formula>'2014 год'!$A$1:$I$1138</formula>
    <oldFormula>'2014 год'!$A$1:$I$1138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год'!$A$8:$F$1138</formula>
    <oldFormula>'2014 год'!$A$8:$F$1138</oldFormula>
  </rdn>
  <rcv guid="{EA1929C7-85F7-40DE-826A-94377FC9966E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33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rc rId="559" sId="3" ref="A144:XFD144" action="deleteRow">
    <undo index="1" exp="ref" v="1" dr="I144" r="I140" sId="3"/>
    <undo index="1" exp="ref" v="1" dr="H144" r="H140" sId="3"/>
    <undo index="1" exp="ref" v="1" dr="G144" r="G140" sId="3"/>
    <undo index="0" exp="area" ref3D="1" dr="$G$1:$G$1048576" dn="Z_5B0ECC04_287D_41FE_BA8D_5B249E27F599_.wvu.Cols" sId="3"/>
    <rfmt sheetId="3" xfDxf="1" sqref="A144:XFD144" start="0" length="0"/>
    <rcc rId="0" sId="3" dxf="1">
      <nc r="A144" t="inlineStr">
        <is>
          <t>Расходы на выплаты персоналу государственных (муниципальных) органов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144" t="inlineStr">
        <is>
          <t>923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144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144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144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144" t="inlineStr">
        <is>
          <t>120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144">
        <f>SUM(G145:G146)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144">
        <f>SUM(H145:H146)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144">
        <f>SUM(I145:I146)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60" sId="3" ref="A144:XFD144" action="deleteRow">
    <undo index="0" exp="area" ref3D="1" dr="$G$1:$G$1048576" dn="Z_5B0ECC04_287D_41FE_BA8D_5B249E27F599_.wvu.Cols" sId="3"/>
    <rfmt sheetId="3" xfDxf="1" sqref="A144:XFD144" start="0" length="0"/>
    <rcc rId="0" sId="3" dxf="1">
      <nc r="A144" t="inlineStr">
        <is>
          <t>Фонд оплаты труда государственных (муниципальных) органов и взносы по обязательному социальному страхованию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144" t="inlineStr">
        <is>
          <t>923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144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144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144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144" t="inlineStr">
        <is>
          <t>121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144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144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144">
        <f>G144+H144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61" sId="3" ref="A144:XFD144" action="deleteRow">
    <undo index="0" exp="area" ref3D="1" dr="$G$1:$G$1048576" dn="Z_5B0ECC04_287D_41FE_BA8D_5B249E27F599_.wvu.Cols" sId="3"/>
    <rfmt sheetId="3" xfDxf="1" sqref="A144:XFD144" start="0" length="0"/>
    <rcc rId="0" sId="3" dxf="1">
      <nc r="A144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144" t="inlineStr">
        <is>
          <t>923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144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144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144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144" t="inlineStr">
        <is>
          <t>122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144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144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144">
        <f>G144+H144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62" sId="3">
    <oc r="G140">
      <f>G141+#REF!</f>
    </oc>
    <nc r="G140">
      <f>G141</f>
    </nc>
  </rcc>
  <rcc rId="563" sId="3">
    <oc r="H140">
      <f>H141+#REF!</f>
    </oc>
    <nc r="H140">
      <f>H141</f>
    </nc>
  </rcc>
  <rcc rId="564" sId="3">
    <oc r="I140">
      <f>I141+#REF!</f>
    </oc>
    <nc r="I140">
      <f>I141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rc rId="477" sId="3" ref="A42:XFD42" action="insertRow">
    <undo index="0" exp="area" ref3D="1" dr="$G$1:$G$1048576" dn="Z_5B0ECC04_287D_41FE_BA8D_5B249E27F599_.wvu.Cols" sId="3"/>
  </rrc>
  <rcc rId="478" sId="3" numFmtId="4">
    <nc r="B42">
      <v>921</v>
    </nc>
  </rcc>
  <rcc rId="479" sId="3" numFmtId="4">
    <nc r="C42">
      <v>1</v>
    </nc>
  </rcc>
  <rcc rId="480" sId="3" numFmtId="4">
    <nc r="D42">
      <v>6</v>
    </nc>
  </rcc>
  <rcc rId="481" sId="3">
    <nc r="E42" t="inlineStr">
      <is>
        <t>99 0 0204</t>
      </is>
    </nc>
  </rcc>
  <rcc rId="482" sId="3">
    <nc r="F42" t="inlineStr">
      <is>
        <t>831</t>
      </is>
    </nc>
  </rcc>
  <rcc rId="483" sId="3" numFmtId="4">
    <nc r="H42">
      <v>1</v>
    </nc>
  </rcc>
  <rcc rId="484" sId="3" numFmtId="4">
    <nc r="H41">
      <v>-1</v>
    </nc>
  </rcc>
  <rrc rId="485" sId="3" ref="A42:XFD42" action="insertRow">
    <undo index="0" exp="area" ref3D="1" dr="$G$1:$G$1048576" dn="Z_5B0ECC04_287D_41FE_BA8D_5B249E27F599_.wvu.Cols" sId="3"/>
  </rrc>
  <rrc rId="486" sId="3" ref="A42:XFD42" action="insertRow">
    <undo index="0" exp="area" ref3D="1" dr="$G$1:$G$1048576" dn="Z_5B0ECC04_287D_41FE_BA8D_5B249E27F599_.wvu.Cols" sId="3"/>
  </rrc>
  <rcc rId="487" sId="3" numFmtId="4">
    <nc r="B42">
      <v>921</v>
    </nc>
  </rcc>
  <rcc rId="488" sId="3" numFmtId="4">
    <nc r="C42">
      <v>1</v>
    </nc>
  </rcc>
  <rcc rId="489" sId="3" numFmtId="4">
    <nc r="D42">
      <v>6</v>
    </nc>
  </rcc>
  <rcc rId="490" sId="3">
    <nc r="E42" t="inlineStr">
      <is>
        <t>99 0 0204</t>
      </is>
    </nc>
  </rcc>
  <rcc rId="491" sId="3" numFmtId="4">
    <nc r="B43">
      <v>921</v>
    </nc>
  </rcc>
  <rcc rId="492" sId="3" numFmtId="4">
    <nc r="C43">
      <v>1</v>
    </nc>
  </rcc>
  <rcc rId="493" sId="3" numFmtId="4">
    <nc r="D43">
      <v>6</v>
    </nc>
  </rcc>
  <rcc rId="494" sId="3">
    <nc r="E43" t="inlineStr">
      <is>
        <t>99 0 0204</t>
      </is>
    </nc>
  </rcc>
  <rcc rId="495" sId="3">
    <nc r="F43" t="inlineStr">
      <is>
        <t>830</t>
      </is>
    </nc>
  </rcc>
  <rcc rId="496" sId="3">
    <nc r="F42" t="inlineStr">
      <is>
        <t>800</t>
      </is>
    </nc>
  </rcc>
  <rcc rId="497" sId="3">
    <nc r="G43">
      <f>G44</f>
    </nc>
  </rcc>
  <rcc rId="498" sId="3">
    <nc r="G42">
      <f>G43</f>
    </nc>
  </rcc>
  <rfmt sheetId="3" sqref="A42:I43">
    <dxf>
      <fill>
        <patternFill patternType="none">
          <bgColor auto="1"/>
        </patternFill>
      </fill>
    </dxf>
  </rfmt>
  <rcc rId="499" sId="3">
    <nc r="I44">
      <f>G44+H44</f>
    </nc>
  </rcc>
  <rcc rId="500" sId="3">
    <nc r="H42">
      <f>H43</f>
    </nc>
  </rcc>
  <rcc rId="501" sId="3">
    <nc r="I42">
      <f>I43</f>
    </nc>
  </rcc>
  <rcc rId="502" sId="3">
    <nc r="H43">
      <f>H44</f>
    </nc>
  </rcc>
  <rcc rId="503" sId="3">
    <nc r="I43">
      <f>I44</f>
    </nc>
  </rcc>
  <rcc rId="504" sId="3" odxf="1" dxf="1">
    <nc r="A42" t="inlineStr">
      <is>
        <t>Иные бюджетные ассигнования</t>
      </is>
    </nc>
    <odxf>
      <alignment horizontal="left" readingOrder="0"/>
    </odxf>
    <ndxf>
      <alignment horizontal="justify" readingOrder="0"/>
    </ndxf>
  </rcc>
  <rcc rId="505" sId="3" odxf="1" dxf="1">
    <nc r="A43" t="inlineStr">
      <is>
        <t>Исполнение судебных актов</t>
      </is>
    </nc>
    <odxf>
      <alignment horizontal="left" readingOrder="0"/>
    </odxf>
    <ndxf>
      <alignment horizontal="justify" readingOrder="0"/>
    </ndxf>
  </rcc>
  <rcc rId="506" sId="3" odxf="1" dxf="1">
    <nc r="A44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    </is>
    </nc>
    <odxf>
      <numFmt numFmtId="0" formatCode="General"/>
    </odxf>
    <ndxf>
      <numFmt numFmtId="168" formatCode="?"/>
    </ndxf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год'!$A$1:$I$1154</formula>
    <oldFormula>'2014 год'!$A$1:$I$1154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год'!$A$8:$F$1154</formula>
    <oldFormula>'2014 год'!$A$8:$F$1154</oldFormula>
  </rdn>
  <rcv guid="{167491D8-6D6D-447D-A119-5E65D8431081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126" sId="3" numFmtId="4">
    <nc r="H423">
      <v>351.7</v>
    </nc>
  </rcc>
  <rcc rId="127" sId="3">
    <oc r="H401">
      <f>H402+H415</f>
    </oc>
    <nc r="H401">
      <f>H402+H415+H420</f>
    </nc>
  </rcc>
  <rcc rId="128" sId="3">
    <oc r="I401">
      <f>I402+I415</f>
    </oc>
    <nc r="I401">
      <f>I402+I415+I420</f>
    </nc>
  </rcc>
  <rcc rId="129" sId="3">
    <nc r="H422">
      <f>H423</f>
    </nc>
  </rcc>
  <rcc rId="130" sId="3">
    <nc r="H421">
      <f>H422</f>
    </nc>
  </rcc>
  <rcc rId="131" sId="3">
    <nc r="H420">
      <f>H421</f>
    </nc>
  </rcc>
  <rcc rId="132" sId="3">
    <nc r="I423">
      <f>H423</f>
    </nc>
  </rcc>
  <rcc rId="133" sId="3">
    <nc r="I422">
      <f>I423</f>
    </nc>
  </rcc>
  <rcc rId="134" sId="3">
    <nc r="I421">
      <f>I422</f>
    </nc>
  </rcc>
  <rcc rId="135" sId="3">
    <nc r="I420">
      <f>I421</f>
    </nc>
  </rcc>
  <rcv guid="{EA1929C7-85F7-40DE-826A-94377FC9966E}" action="delete"/>
  <rdn rId="0" localSheetId="3" customView="1" name="Z_EA1929C7_85F7_40DE_826A_94377FC9966E_.wvu.PrintArea" hidden="1" oldHidden="1">
    <formula>'2014 год'!$A$1:$I$1138</formula>
    <oldFormula>'2014 год'!$A$1:$I$1138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год'!$A$8:$F$1138</formula>
    <oldFormula>'2014 год'!$A$8:$F$1138</oldFormula>
  </rdn>
  <rcv guid="{EA1929C7-85F7-40DE-826A-94377FC9966E}" action="add"/>
</revisions>
</file>

<file path=xl/revisions/revisionLog1412.xml><?xml version="1.0" encoding="utf-8"?>
<revisions xmlns="http://schemas.openxmlformats.org/spreadsheetml/2006/main" xmlns:r="http://schemas.openxmlformats.org/officeDocument/2006/relationships">
  <rcc rId="476" sId="3" numFmtId="4">
    <oc r="H290">
      <v>-68472.100000000006</v>
    </oc>
    <nc r="H290">
      <v>-69247.8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2645" sId="3">
    <oc r="J884">
      <f>G886+G945</f>
    </oc>
    <nc r="J884"/>
  </rcc>
  <rcc rId="2646" sId="3">
    <oc r="K884">
      <f>H886+H945</f>
    </oc>
    <nc r="K884"/>
  </rcc>
  <rcc rId="2647" sId="3">
    <oc r="L884">
      <f>I886+I945</f>
    </oc>
    <nc r="L884"/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2" customView="1" name="Z_167491D8_6D6D_447D_A119_5E65D8431081_.wvu.Cols" hidden="1" oldHidden="1">
    <formula>'2014 '!$D:$E</formula>
    <oldFormula>'2014 '!$D:$E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Rows" hidden="1" oldHidden="1">
    <formula>'2014 год'!$338:$341,'2014 год'!$362:$365,'2014 год'!$373:$376</formula>
  </rdn>
  <rdn rId="0" localSheetId="3" customView="1" name="Z_167491D8_6D6D_447D_A119_5E65D8431081_.wvu.Cols" hidden="1" oldHidden="1">
    <formula>'2014 год'!$G:$H</formula>
    <oldFormula>'2014 год'!$G:$H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2624" sId="3">
    <oc r="J1071">
      <f>G1071+H1071</f>
    </oc>
    <nc r="J1071"/>
  </rcc>
  <rcc rId="2625" sId="3">
    <oc r="J1142">
      <f>G1124+G1123+G1109+G573+G203</f>
    </oc>
    <nc r="J1142"/>
  </rcc>
  <rcc rId="2626" sId="3">
    <oc r="K1142">
      <f>H1124+H1123+H1109+H573+H203</f>
    </oc>
    <nc r="K1142"/>
  </rcc>
  <rcc rId="2627" sId="3">
    <oc r="L1142">
      <f>I1124+I1123+I1109+I573+I203</f>
    </oc>
    <nc r="L1142"/>
  </rcc>
  <rcc rId="2628" sId="3">
    <oc r="J11">
      <f>'C:\Documents and Settings\Администратор\Application Data\Microsoft\Excel\[Приложение 1,2 доходы МР.xlsx]2014 год'!$D$222</f>
    </oc>
    <nc r="J11"/>
  </rcc>
  <rcc rId="2629" sId="3">
    <oc r="K11">
      <f>J11-H11</f>
    </oc>
    <nc r="K11"/>
  </rcc>
  <rcc rId="2630" sId="3">
    <oc r="J12">
      <f>G451+G794+G1058+G1087+G457</f>
    </oc>
    <nc r="J12"/>
  </rcc>
  <rcc rId="2631" sId="3">
    <oc r="K12">
      <f>H451+H794+H1058+H1087+H457</f>
    </oc>
    <nc r="K12"/>
  </rcc>
  <rcc rId="2632" sId="3">
    <oc r="L12">
      <f>I451+I794+I1058+I1087+I457</f>
    </oc>
    <nc r="L12"/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2" customView="1" name="Z_167491D8_6D6D_447D_A119_5E65D8431081_.wvu.Cols" hidden="1" oldHidden="1">
    <formula>'2014 '!$D:$E</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Cols" hidden="1" oldHidden="1">
    <formula>'2014 год'!$G:$H</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511" sId="3">
    <oc r="G33">
      <f>G34+G38</f>
    </oc>
    <nc r="G33">
      <f>G34+G38+G42</f>
    </nc>
  </rcc>
  <rcc rId="512" sId="3">
    <oc r="H33">
      <f>H34+H38</f>
    </oc>
    <nc r="H33">
      <f>H34+H38+H42</f>
    </nc>
  </rcc>
  <rcc rId="513" sId="3">
    <oc r="I33">
      <f>I34+I38</f>
    </oc>
    <nc r="I33">
      <f>I34+I38+I42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год'!$A$1:$I$1154</formula>
    <oldFormula>'2014 год'!$A$1:$I$1154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год'!$A$8:$F$1154</formula>
    <oldFormula>'2014 год'!$A$8:$F$1154</oldFormula>
  </rdn>
  <rcv guid="{167491D8-6D6D-447D-A119-5E65D8431081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год'!$A$1:$I$1138</formula>
    <oldFormula>'2014 год'!$A$1:$I$1138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год'!$A$8:$F$1138</formula>
    <oldFormula>'2014 год'!$A$8:$F$1138</oldFormula>
  </rdn>
  <rcv guid="{EA1929C7-85F7-40DE-826A-94377FC9966E}" action="add"/>
</revisions>
</file>

<file path=xl/revisions/revisionLog151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год'!$A$1:$I$1154</formula>
    <oldFormula>'2014 год'!$A$1:$I$1154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год'!$A$8:$F$1154</formula>
    <oldFormula>'2014 год'!$A$8:$F$1154</oldFormula>
  </rdn>
  <rcv guid="{167491D8-6D6D-447D-A119-5E65D8431081}" action="add"/>
</revisions>
</file>

<file path=xl/revisions/revisionLog1512.xml><?xml version="1.0" encoding="utf-8"?>
<revisions xmlns="http://schemas.openxmlformats.org/spreadsheetml/2006/main" xmlns:r="http://schemas.openxmlformats.org/officeDocument/2006/relationships">
  <rcc rId="518" sId="3">
    <oc r="J12">
      <f>G451+G806+G1070+G1099</f>
    </oc>
    <nc r="J12">
      <f>G451+G806+G1070+G1099+G457</f>
    </nc>
  </rcc>
  <rcc rId="519" sId="3">
    <oc r="K12">
      <f>H451+H806+H1070+H1099</f>
    </oc>
    <nc r="K12">
      <f>H451+H806+H1070+H1099+H457</f>
    </nc>
  </rcc>
  <rcc rId="520" sId="3">
    <oc r="L12">
      <f>I451+I806+I1070+I1099</f>
    </oc>
    <nc r="L12">
      <f>I451+I806+I1070+I1099+I457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год'!$A$1:$I$1154</formula>
    <oldFormula>'2014 год'!$A$1:$I$1154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год'!$A$8:$F$1154</formula>
    <oldFormula>'2014 год'!$A$8:$F$1154</oldFormula>
  </rdn>
  <rcv guid="{167491D8-6D6D-447D-A119-5E65D8431081}" action="add"/>
</revisions>
</file>

<file path=xl/revisions/revisionLog1513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год'!$A$1:$I$1142</formula>
    <oldFormula>'2014 год'!$A$1:$I$1142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год'!$A$8:$F$1142</formula>
    <oldFormula>'2014 год'!$A$8:$F$1142</oldFormula>
  </rdn>
  <rcv guid="{EA1929C7-85F7-40DE-826A-94377FC9966E}" action="add"/>
</revisions>
</file>

<file path=xl/revisions/revisionLog15131.xml><?xml version="1.0" encoding="utf-8"?>
<revisions xmlns="http://schemas.openxmlformats.org/spreadsheetml/2006/main" xmlns:r="http://schemas.openxmlformats.org/officeDocument/2006/relationships">
  <rrc rId="550" sId="3" ref="A725:XFD725" action="deleteRow">
    <undo index="9" exp="ref" v="1" dr="I725" r="I665" sId="3"/>
    <undo index="9" exp="ref" v="1" dr="H725" r="H665" sId="3"/>
    <undo index="9" exp="ref" v="1" dr="G725" r="G665" sId="3"/>
    <undo index="0" exp="area" ref3D="1" dr="$G$1:$G$1048576" dn="Z_5B0ECC04_287D_41FE_BA8D_5B249E27F599_.wvu.Cols" sId="3"/>
    <rfmt sheetId="3" xfDxf="1" sqref="A725:XFD725" start="0" length="0"/>
    <rcc rId="0" sId="3" dxf="1">
      <nc r="A725" t="inlineStr">
        <is>
          <t xml:space="preserve"> Развитие туризма в  муниципальном районе "Печора" 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25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25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25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25" t="inlineStr">
        <is>
          <t>99 0 1140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725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725">
        <f>G726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725">
        <f>H726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725">
        <f>I726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51" sId="3" ref="A725:XFD725" action="deleteRow">
    <undo index="0" exp="area" ref3D="1" dr="$G$1:$G$1048576" dn="Z_5B0ECC04_287D_41FE_BA8D_5B249E27F599_.wvu.Cols" sId="3"/>
    <rfmt sheetId="3" xfDxf="1" sqref="A725:XFD725" start="0" length="0"/>
    <rcc rId="0" sId="3" dxf="1">
      <nc r="A725" t="inlineStr">
        <is>
          <t>Содействие развитию объектов туристской индустрии муниципального района "Печора"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25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25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25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25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725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725">
        <f>G728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725">
        <f>H726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725">
        <f>I726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52" sId="3" ref="A725:XFD725" action="deleteRow">
    <undo index="0" exp="area" ref3D="1" dr="$G$1:$G$1048576" dn="Z_5B0ECC04_287D_41FE_BA8D_5B249E27F599_.wvu.Cols" sId="3"/>
    <rfmt sheetId="3" xfDxf="1" sqref="A725:XFD725" start="0" length="0"/>
    <rcc rId="0" sId="3" dxf="1">
      <nc r="A725" t="inlineStr">
        <is>
          <t>Закупка товаров, работ и услуг для государственных (муниципальных) нужд</t>
        </is>
      </nc>
      <ndxf>
        <font>
          <sz val="9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25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25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25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25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25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725">
        <f>G726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725">
        <f>H726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725">
        <f>I726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53" sId="3" ref="A725:XFD725" action="deleteRow">
    <undo index="0" exp="area" ref3D="1" dr="$G$1:$G$1048576" dn="Z_5B0ECC04_287D_41FE_BA8D_5B249E27F599_.wvu.Cols" sId="3"/>
    <rfmt sheetId="3" xfDxf="1" sqref="A725:XFD725" start="0" length="0"/>
    <rcc rId="0" sId="3" dxf="1">
      <nc r="A725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9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25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25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25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25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25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725">
        <f>G726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725">
        <f>H726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725">
        <f>I726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54" sId="3" ref="A725:XFD725" action="deleteRow">
    <undo index="0" exp="area" ref3D="1" dr="$G$1:$G$1048576" dn="Z_5B0ECC04_287D_41FE_BA8D_5B249E27F599_.wvu.Cols" sId="3"/>
    <rfmt sheetId="3" xfDxf="1" sqref="A725:XFD725" start="0" length="0"/>
    <rcc rId="0" sId="3" dxf="1">
      <nc r="A72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9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25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25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25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25" t="inlineStr">
        <is>
          <t>99 0 1143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25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725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725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725">
        <f>G725+H725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55" sId="3">
    <oc r="G665">
      <f>G666+G674+G678+G703+G712+#REF!+G725+G734+G743+G747+G739</f>
    </oc>
    <nc r="G665">
      <f>G666+G674+G678+G703+G712+G725+G734+G743+G747+G739</f>
    </nc>
  </rcc>
  <rcc rId="556" sId="3">
    <oc r="H665">
      <f>H666+H674+H678+H703+H712+#REF!+H725+H734+H743+H747+H739</f>
    </oc>
    <nc r="H665">
      <f>H666+H674+H678+H703+H712+H725+H734+H743+H747+H739</f>
    </nc>
  </rcc>
  <rcc rId="557" sId="3">
    <oc r="I665">
      <f>I666+I674+I678+I703+I712+#REF!+I725+I734+I743+I747+I739</f>
    </oc>
    <nc r="I665">
      <f>I666+I674+I678+I703+I712+I725+I734+I743+I747+I739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52111.xml><?xml version="1.0" encoding="utf-8"?>
<revisions xmlns="http://schemas.openxmlformats.org/spreadsheetml/2006/main" xmlns:r="http://schemas.openxmlformats.org/officeDocument/2006/relationships">
  <rrc rId="578" sId="3" ref="A502:XFD502" action="deleteRow">
    <undo index="3" exp="ref" v="1" dr="I502" r="I486" sId="3"/>
    <undo index="3" exp="ref" v="1" dr="H502" r="H486" sId="3"/>
    <undo index="3" exp="ref" v="1" dr="G502" r="G486" sId="3"/>
    <undo index="0" exp="area" ref3D="1" dr="$G$1:$G$1048576" dn="Z_5B0ECC04_287D_41FE_BA8D_5B249E27F599_.wvu.Cols" sId="3"/>
    <rfmt sheetId="3" xfDxf="1" sqref="A502:XFD502" start="0" length="0"/>
    <rcc rId="0" sId="3" dxf="1">
      <nc r="A502" t="inlineStr">
        <is>
          <t>Реализация инвестиционных проектов в сфере развития физической культуры и спорта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02" t="inlineStr">
        <is>
          <t>923</t>
        </is>
      </nc>
      <ndxf>
        <font>
          <i/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502" t="inlineStr">
        <is>
          <t>11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502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02" t="inlineStr">
        <is>
          <t>99 0 4306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502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502">
        <f>G503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502">
        <f>H503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02">
        <f>I503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79" sId="3" ref="A502:XFD502" action="deleteRow">
    <undo index="0" exp="area" ref3D="1" dr="$G$1:$G$1048576" dn="Z_5B0ECC04_287D_41FE_BA8D_5B249E27F599_.wvu.Cols" sId="3"/>
    <rfmt sheetId="3" xfDxf="1" sqref="A502:XFD502" start="0" length="0"/>
    <rcc rId="0" sId="3" dxf="1">
      <nc r="A502" t="inlineStr">
        <is>
          <t>Капитальные вложения в объекты недвижимого имущества государственной (муниципальной) собственности</t>
        </is>
      </nc>
      <ndxf>
        <font>
          <sz val="9"/>
          <color theme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02" t="inlineStr">
        <is>
          <t>923</t>
        </is>
      </nc>
      <ndxf>
        <font>
          <i/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502" t="inlineStr">
        <is>
          <t>11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502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02" t="inlineStr">
        <is>
          <t>99 0 4306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02" t="inlineStr">
        <is>
          <t>400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502">
        <f>G503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502">
        <f>H503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02">
        <f>I503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80" sId="3" ref="A502:XFD502" action="deleteRow">
    <undo index="0" exp="area" ref3D="1" dr="$G$1:$G$1048576" dn="Z_5B0ECC04_287D_41FE_BA8D_5B249E27F599_.wvu.Cols" sId="3"/>
    <rfmt sheetId="3" xfDxf="1" sqref="A502:XFD502" start="0" length="0"/>
    <rcc rId="0" sId="3" dxf="1">
      <nc r="A502" t="inlineStr">
        <is>
          <t>Бюджетные инвестиции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02" t="inlineStr">
        <is>
          <t>923</t>
        </is>
      </nc>
      <ndxf>
        <font>
          <i/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502" t="inlineStr">
        <is>
          <t>11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502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02" t="inlineStr">
        <is>
          <t>99 0 4306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02" t="inlineStr">
        <is>
          <t>410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502">
        <f>G503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502">
        <f>H503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02">
        <f>I503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81" sId="3" ref="A502:XFD502" action="deleteRow">
    <undo index="0" exp="area" ref3D="1" dr="$G$1:$G$1048576" dn="Z_5B0ECC04_287D_41FE_BA8D_5B249E27F599_.wvu.Cols" sId="3"/>
    <rfmt sheetId="3" xfDxf="1" sqref="A502:XFD502" start="0" length="0"/>
    <rcc rId="0" sId="3" dxf="1">
      <nc r="A502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02" t="inlineStr">
        <is>
          <t>923</t>
        </is>
      </nc>
      <ndxf>
        <font>
          <i/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502">
        <v>11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502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02" t="inlineStr">
        <is>
          <t>99 0 4306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02" t="inlineStr">
        <is>
          <t>414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502">
        <v>0</v>
      </nc>
      <ndxf>
        <font>
          <sz val="10"/>
          <color auto="1"/>
          <name val="Arial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502">
        <v>0</v>
      </nc>
      <ndxf>
        <font>
          <sz val="10"/>
          <color auto="1"/>
          <name val="Arial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502">
        <f>G502+H502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82" sId="3">
    <oc r="G486">
      <f>G487+G492+#REF!+G502+G507</f>
    </oc>
    <nc r="G486">
      <f>G487+G492+G502+G507</f>
    </nc>
  </rcc>
  <rcc rId="583" sId="3">
    <oc r="H486">
      <f>H487+H492+#REF!+H502+H507</f>
    </oc>
    <nc r="H486">
      <f>H487+H492+H502+H507</f>
    </nc>
  </rcc>
  <rcc rId="584" sId="3">
    <oc r="I486">
      <f>I487+I492+#REF!+I502+I507</f>
    </oc>
    <nc r="I486">
      <f>I487+I492+I502+I507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142" sId="3">
    <oc r="A49" t="inlineStr">
      <is>
        <t xml:space="preserve"> Фонд оплаты труда государственных (муниципальных) органов и взносы по обязательному социальному страхованию</t>
      </is>
    </oc>
    <nc r="A49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v guid="{EA1929C7-85F7-40DE-826A-94377FC9966E}" action="delete"/>
  <rdn rId="0" localSheetId="3" customView="1" name="Z_EA1929C7_85F7_40DE_826A_94377FC9966E_.wvu.PrintArea" hidden="1" oldHidden="1">
    <formula>'2014 год'!$A$1:$I$1138</formula>
    <oldFormula>'2014 год'!$A$1:$I$1138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год'!$A$8:$F$1138</formula>
    <oldFormula>'2014 год'!$A$8:$F$1138</oldFormula>
  </rdn>
  <rcv guid="{EA1929C7-85F7-40DE-826A-94377FC9966E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rc rId="565" sId="3" ref="A276:XFD276" action="deleteRow">
    <undo index="5" exp="ref" v="1" dr="I276" r="I255" sId="3"/>
    <undo index="5" exp="ref" v="1" dr="H276" r="H255" sId="3"/>
    <undo index="5" exp="ref" v="1" dr="G276" r="G255" sId="3"/>
    <undo index="0" exp="area" ref3D="1" dr="$G$1:$G$1048576" dn="Z_5B0ECC04_287D_41FE_BA8D_5B249E27F599_.wvu.Cols" sId="3"/>
    <rfmt sheetId="3" xfDxf="1" sqref="A276:XFD276" start="0" length="0"/>
    <rcc rId="0" sId="3" dxf="1">
      <nc r="A276" t="inlineStr">
        <is>
          <t>Обеспечение мероприятий по капитальному ремонту многоквартирных домов за счет средств бюджета МО МР "Печора"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7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7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76" t="inlineStr">
        <is>
          <t>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76" t="inlineStr">
        <is>
          <t>99 0 8501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27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276">
        <f>G277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276">
        <f>H277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76">
        <f>I277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66" sId="3" ref="A276:XFD276" action="deleteRow">
    <undo index="0" exp="area" ref3D="1" dr="$G$1:$G$1048576" dn="Z_5B0ECC04_287D_41FE_BA8D_5B249E27F599_.wvu.Cols" sId="3"/>
    <rfmt sheetId="3" xfDxf="1" sqref="A276:XFD276" start="0" length="0"/>
    <rcc rId="0" sId="3" dxf="1">
      <nc r="A276" t="inlineStr">
        <is>
          <t>Иные бюджетные ассигнования</t>
        </is>
      </nc>
      <ndxf>
        <font>
          <sz val="9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7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7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76" t="inlineStr">
        <is>
          <t>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76" t="inlineStr">
        <is>
          <t>99 0 8501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76" t="inlineStr">
        <is>
          <t>800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276">
        <f>G277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H276">
        <f>H277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76">
        <f>I277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67" sId="3" ref="A276:XFD276" action="deleteRow">
    <undo index="0" exp="area" ref3D="1" dr="$G$1:$G$1048576" dn="Z_5B0ECC04_287D_41FE_BA8D_5B249E27F599_.wvu.Cols" sId="3"/>
    <rfmt sheetId="3" xfDxf="1" sqref="A276:XFD276" start="0" length="0"/>
    <rcc rId="0" sId="3" dxf="1">
      <nc r="A276" t="inlineStr">
        <is>
          <t>Субсидии юридическим лицам (кроме некоммерческих организаций), индивидуальным предпринимателям, физическим лицам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7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7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76" t="inlineStr">
        <is>
          <t>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76" t="inlineStr">
        <is>
          <t>99 0 8501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76" t="inlineStr">
        <is>
          <t>810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276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H276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76">
        <f>G276+H276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68" sId="3">
    <oc r="G255">
      <f>G256+G262+G268+#REF!+G276+G283+G272+G280</f>
    </oc>
    <nc r="G255">
      <f>G256+G262+G268+G276+G283+G272+G280</f>
    </nc>
  </rcc>
  <rcc rId="569" sId="3">
    <oc r="H255">
      <f>H256+H262+H268+#REF!+H276+H283+H272+H280</f>
    </oc>
    <nc r="H255">
      <f>H256+H262+H268+H276+H283+H272+H280</f>
    </nc>
  </rcc>
  <rcc rId="570" sId="3">
    <oc r="I255">
      <f>I256+I262+I268+#REF!+I276+I283+I272+I280</f>
    </oc>
    <nc r="I255">
      <f>I256+I262+I268+I276+I283+I272+I280</f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год'!$A$1:$I$1151</formula>
    <oldFormula>'2014 год'!$A$1:$I$1151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год'!$A$8:$F$1151</formula>
    <oldFormula>'2014 год'!$A$8:$F$1151</oldFormula>
  </rdn>
  <rcv guid="{EA1929C7-85F7-40DE-826A-94377FC9966E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год'!$A$1:$I$1138</formula>
    <oldFormula>'2014 год'!$A$1:$I$1138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год'!$A$8:$F$1138</formula>
    <oldFormula>'2014 год'!$A$8:$F$1138</oldFormula>
  </rdn>
  <rcv guid="{EA1929C7-85F7-40DE-826A-94377FC9966E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год'!$A$1:$I$1142</formula>
    <oldFormula>'2014 год'!$A$1:$I$1142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год'!$A$8:$F$1142</formula>
    <oldFormula>'2014 год'!$A$8:$F$1142</oldFormula>
  </rdn>
  <rcv guid="{167491D8-6D6D-447D-A119-5E65D8431081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c rId="149" sId="3">
    <oc r="A445" t="inlineStr">
      <is>
        <t>Выплаты в соответствии с Решением Совета МР "Печора" от 23 мая 2006 года "О наградах муниципального образования муниципального района "Печора"</t>
      </is>
    </oc>
    <nc r="A445" t="inlineStr">
      <is>
        <t>Выплаты в соответствии с Решением Совета МР "Печора" от 11 февраля 2014 года "О наградах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FilterData" hidden="1" oldHidden="1">
    <formula>'2014 год'!$A$11:$G$1138</formula>
    <oldFormula>'2014 год'!$A$11:$G$1138</oldFormula>
  </rdn>
  <rcv guid="{DA15D12B-B687-4104-AF35-4470F046E021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rc rId="629" sId="3" ref="A293:XFD293" action="insertRow">
    <undo index="0" exp="area" ref3D="1" dr="$G$1:$G$1048576" dn="Z_5B0ECC04_287D_41FE_BA8D_5B249E27F599_.wvu.Cols" sId="3"/>
  </rrc>
  <rrc rId="630" sId="3" ref="A293:XFD293" action="insertRow">
    <undo index="0" exp="area" ref3D="1" dr="$G$1:$G$1048576" dn="Z_5B0ECC04_287D_41FE_BA8D_5B249E27F599_.wvu.Cols" sId="3"/>
  </rrc>
  <rrc rId="631" sId="3" ref="A293:XFD293" action="insertRow">
    <undo index="0" exp="area" ref3D="1" dr="$G$1:$G$1048576" dn="Z_5B0ECC04_287D_41FE_BA8D_5B249E27F599_.wvu.Cols" sId="3"/>
  </rrc>
  <rrc rId="632" sId="3" ref="A293:XFD293" action="insertRow">
    <undo index="0" exp="area" ref3D="1" dr="$G$1:$G$1048576" dn="Z_5B0ECC04_287D_41FE_BA8D_5B249E27F599_.wvu.Cols" sId="3"/>
  </rrc>
  <rrc rId="633" sId="3" ref="A293:XFD293" action="insertRow">
    <undo index="0" exp="area" ref3D="1" dr="$G$1:$G$1048576" dn="Z_5B0ECC04_287D_41FE_BA8D_5B249E27F599_.wvu.Cols" sId="3"/>
  </rrc>
  <rrc rId="634" sId="3" ref="A293:XFD293" action="insertRow">
    <undo index="0" exp="area" ref3D="1" dr="$G$1:$G$1048576" dn="Z_5B0ECC04_287D_41FE_BA8D_5B249E27F599_.wvu.Cols" sId="3"/>
  </rrc>
  <rfmt sheetId="3" sqref="A29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635" sId="3" odxf="1" dxf="1">
    <nc r="B29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36" sId="3" odxf="1" dxf="1">
    <nc r="C293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37" sId="3" odxf="1" dxf="1">
    <nc r="D293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93" start="0" length="0">
    <dxf>
      <fill>
        <patternFill>
          <bgColor theme="0"/>
        </patternFill>
      </fill>
    </dxf>
  </rfmt>
  <rfmt sheetId="3" sqref="F293" start="0" length="0">
    <dxf>
      <fill>
        <patternFill>
          <bgColor theme="0"/>
        </patternFill>
      </fill>
    </dxf>
  </rfmt>
  <rcc rId="638" sId="3" odxf="1" dxf="1">
    <nc r="G293">
      <f>G294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639" sId="3" odxf="1" dxf="1">
    <nc r="H293">
      <f>H294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640" sId="3" odxf="1" dxf="1">
    <nc r="I293">
      <f>I294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641" sId="3" odxf="1" dxf="1">
    <nc r="A294" t="inlineStr">
      <is>
        <t xml:space="preserve">Капитальные вложения в объекты недвижимого имущества государственной (муниципальной) собственности
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theme="1"/>
        <name val="Times New Roman"/>
        <scheme val="none"/>
      </font>
      <fill>
        <patternFill patternType="none">
          <bgColor indexed="65"/>
        </patternFill>
      </fill>
    </ndxf>
  </rcc>
  <rcc rId="642" sId="3" odxf="1" dxf="1">
    <nc r="B294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3" sId="3" odxf="1" dxf="1">
    <nc r="C294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4" sId="3" odxf="1" dxf="1">
    <nc r="D294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94" start="0" length="0">
    <dxf>
      <fill>
        <patternFill>
          <bgColor theme="0"/>
        </patternFill>
      </fill>
    </dxf>
  </rfmt>
  <rcc rId="645" sId="3" odxf="1" dxf="1">
    <nc r="F294" t="inlineStr">
      <is>
        <t>400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6" sId="3" odxf="1" dxf="1">
    <nc r="G294">
      <f>G295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7" sId="3" odxf="1" dxf="1">
    <nc r="H294">
      <f>H295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8" sId="3" odxf="1" dxf="1">
    <nc r="I294">
      <f>I295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49" sId="3" odxf="1" dxf="1">
    <nc r="A295" t="inlineStr">
      <is>
        <t>Бюджетные инвестиции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50" sId="3" odxf="1" dxf="1">
    <nc r="B295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51" sId="3" odxf="1" dxf="1">
    <nc r="C295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52" sId="3" odxf="1" dxf="1">
    <nc r="D295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95" start="0" length="0">
    <dxf>
      <fill>
        <patternFill>
          <bgColor theme="0"/>
        </patternFill>
      </fill>
    </dxf>
  </rfmt>
  <rcc rId="653" sId="3" odxf="1" dxf="1">
    <nc r="F295" t="inlineStr">
      <is>
        <t>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54" sId="3" odxf="1" dxf="1">
    <nc r="G295">
      <f>G296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55" sId="3" odxf="1" dxf="1">
    <nc r="H295">
      <f>H296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56" sId="3" odxf="1" dxf="1">
    <nc r="I295">
      <f>I296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57" sId="3">
    <nc r="E293" t="inlineStr">
      <is>
        <t>99 0 9603</t>
      </is>
    </nc>
  </rcc>
  <rcc rId="658" sId="3">
    <nc r="E294" t="inlineStr">
      <is>
        <t>99 0 9603</t>
      </is>
    </nc>
  </rcc>
  <rcc rId="659" sId="3">
    <nc r="E295" t="inlineStr">
      <is>
        <t>99 0 9603</t>
      </is>
    </nc>
  </rcc>
  <rcc rId="660" sId="3">
    <nc r="A293" t="inlineStr">
      <is>
  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    </is>
    </nc>
  </rcc>
  <rcc rId="661" sId="3" odxf="1" dxf="1">
    <nc r="A296" t="inlineStr">
      <is>
        <t xml:space="preserve">Бюджетные инвестиции в объекты капитального строительства государственной (муниципальной) собственности
</t>
      </is>
    </nc>
    <odxf>
      <font>
        <name val="Times New Roman"/>
        <scheme val="none"/>
      </font>
      <alignment horizontal="left" readingOrder="0"/>
    </odxf>
    <ndxf>
      <font>
        <sz val="9"/>
        <name val="Times New Roman"/>
        <scheme val="none"/>
      </font>
      <alignment horizontal="justify" readingOrder="0"/>
    </ndxf>
  </rcc>
  <rcc rId="662" sId="3">
    <nc r="B296" t="inlineStr">
      <is>
        <t>923</t>
      </is>
    </nc>
  </rcc>
  <rcc rId="663" sId="3">
    <nc r="C296" t="inlineStr">
      <is>
        <t>05</t>
      </is>
    </nc>
  </rcc>
  <rcc rId="664" sId="3">
    <nc r="D296" t="inlineStr">
      <is>
        <t>01</t>
      </is>
    </nc>
  </rcc>
  <rcc rId="665" sId="3">
    <nc r="F296" t="inlineStr">
      <is>
        <t>414</t>
      </is>
    </nc>
  </rcc>
  <rcc rId="666" sId="3">
    <nc r="H296">
      <f>H297+H298</f>
    </nc>
  </rcc>
  <rcc rId="667" sId="3">
    <nc r="I296">
      <f>I297+I298</f>
    </nc>
  </rcc>
  <rcc rId="668" sId="3">
    <nc r="A297" t="inlineStr">
      <is>
        <t>за счет средств  республиканского бюджета РК</t>
      </is>
    </nc>
  </rcc>
  <rcc rId="669" sId="3">
    <nc r="B297" t="inlineStr">
      <is>
        <t>923</t>
      </is>
    </nc>
  </rcc>
  <rcc rId="670" sId="3">
    <nc r="C297" t="inlineStr">
      <is>
        <t>05</t>
      </is>
    </nc>
  </rcc>
  <rcc rId="671" sId="3">
    <nc r="D297" t="inlineStr">
      <is>
        <t>01</t>
      </is>
    </nc>
  </rcc>
  <rcc rId="672" sId="3">
    <nc r="F297" t="inlineStr">
      <is>
        <t>414</t>
      </is>
    </nc>
  </rcc>
  <rcc rId="673" sId="3">
    <nc r="I297">
      <f>G297+H297</f>
    </nc>
  </rcc>
  <rcc rId="674" sId="3">
    <nc r="A298" t="inlineStr">
      <is>
        <t>за счет средств  бюджета МО МР "Печора"</t>
      </is>
    </nc>
  </rcc>
  <rcc rId="675" sId="3">
    <nc r="B298" t="inlineStr">
      <is>
        <t>923</t>
      </is>
    </nc>
  </rcc>
  <rcc rId="676" sId="3">
    <nc r="C298" t="inlineStr">
      <is>
        <t>05</t>
      </is>
    </nc>
  </rcc>
  <rcc rId="677" sId="3">
    <nc r="D298" t="inlineStr">
      <is>
        <t>01</t>
      </is>
    </nc>
  </rcc>
  <rcc rId="678" sId="3">
    <nc r="F298" t="inlineStr">
      <is>
        <t>414</t>
      </is>
    </nc>
  </rcc>
  <rcc rId="679" sId="3">
    <nc r="I298">
      <f>G298+H298</f>
    </nc>
  </rcc>
  <rcc rId="680" sId="3" numFmtId="4">
    <nc r="G296">
      <v>0</v>
    </nc>
  </rcc>
  <rcc rId="681" sId="3" numFmtId="4">
    <nc r="G297">
      <v>0</v>
    </nc>
  </rcc>
  <rcc rId="682" sId="3" numFmtId="4">
    <nc r="G298">
      <v>0</v>
    </nc>
  </rcc>
  <rcc rId="683" sId="3">
    <nc r="E296" t="inlineStr">
      <is>
        <t>99 0 9603</t>
      </is>
    </nc>
  </rcc>
  <rcc rId="684" sId="3">
    <nc r="E297" t="inlineStr">
      <is>
        <t>99 0 9603</t>
      </is>
    </nc>
  </rcc>
  <rcc rId="685" sId="3">
    <nc r="E298" t="inlineStr">
      <is>
        <t>99 0 9603</t>
      </is>
    </nc>
  </rcc>
  <rcc rId="686" sId="3" numFmtId="4">
    <nc r="H297">
      <v>88747.3</v>
    </nc>
  </rcc>
  <rcc rId="687" sId="3" numFmtId="4">
    <oc r="H291">
      <v>-69247.8</v>
    </oc>
    <nc r="H291">
      <f>-69247.8-88747.3</f>
    </nc>
  </rcc>
  <rcc rId="688" sId="3" numFmtId="4">
    <nc r="H298">
      <v>23622.5</v>
    </nc>
  </rcc>
  <rcc rId="689" sId="3" numFmtId="4">
    <oc r="H292">
      <v>0</v>
    </oc>
    <nc r="H292">
      <v>-23622.5</v>
    </nc>
  </rcc>
  <rcv guid="{EA1929C7-85F7-40DE-826A-94377FC9966E}" action="delete"/>
  <rdn rId="0" localSheetId="3" customView="1" name="Z_EA1929C7_85F7_40DE_826A_94377FC9966E_.wvu.PrintArea" hidden="1" oldHidden="1">
    <formula>'2014 год'!$A$1:$I$1142</formula>
    <oldFormula>'2014 год'!$A$1:$I$1142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год'!$A$8:$F$1142</formula>
    <oldFormula>'2014 год'!$A$8:$F$1142</oldFormula>
  </rdn>
  <rcv guid="{EA1929C7-85F7-40DE-826A-94377FC9966E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151" sId="3" numFmtId="4">
    <oc r="H55">
      <v>0</v>
    </oc>
    <nc r="H55">
      <v>2.4</v>
    </nc>
  </rcc>
  <rcc rId="152" sId="3" numFmtId="4">
    <oc r="H87">
      <v>0</v>
    </oc>
    <nc r="H87">
      <v>0.5</v>
    </nc>
  </rcc>
  <rcc rId="153" sId="3" numFmtId="4">
    <oc r="H1079">
      <v>0</v>
    </oc>
    <nc r="H1079">
      <v>0.2</v>
    </nc>
  </rcc>
  <rcv guid="{DA15D12B-B687-4104-AF35-4470F046E021}" action="delete"/>
  <rdn rId="0" localSheetId="3" customView="1" name="Z_DA15D12B_B687_4104_AF35_4470F046E021_.wvu.FilterData" hidden="1" oldHidden="1">
    <formula>'2014 год'!$A$11:$G$1138</formula>
    <oldFormula>'2014 год'!$A$11:$G$1138</oldFormula>
  </rdn>
  <rcv guid="{DA15D12B-B687-4104-AF35-4470F046E021}" action="add"/>
</revisions>
</file>

<file path=xl/revisions/revisionLog2.xml><?xml version="1.0" encoding="utf-8"?>
<revisions xmlns="http://schemas.openxmlformats.org/spreadsheetml/2006/main" xmlns:r="http://schemas.openxmlformats.org/officeDocument/2006/relationships">
  <rcc rId="1" sId="5">
    <oc r="A192" t="inlineStr">
      <is>
        <t xml:space="preserve">Обеспечение мероприятий по переселению граждан из аварийного жилищного фонда  </t>
      </is>
    </oc>
    <nc r="A192"/>
  </rcc>
  <rcc rId="2" sId="5">
    <oc r="E192" t="inlineStr">
      <is>
        <t>99 0 4041</t>
      </is>
    </oc>
    <nc r="E192" t="inlineStr">
      <is>
        <t>9909602</t>
      </is>
    </nc>
  </rcc>
  <rcc rId="3" sId="5">
    <oc r="E193" t="inlineStr">
      <is>
        <t>99 0 4041</t>
      </is>
    </oc>
    <nc r="E193" t="inlineStr">
      <is>
        <t>9909602</t>
      </is>
    </nc>
  </rcc>
  <rcc rId="4" sId="5">
    <oc r="E194" t="inlineStr">
      <is>
        <t>99 0 4041</t>
      </is>
    </oc>
    <nc r="E194" t="inlineStr">
      <is>
        <t>9909602</t>
      </is>
    </nc>
  </rcc>
  <rcc rId="5" sId="5">
    <oc r="E195" t="inlineStr">
      <is>
        <t>99 0 4041</t>
      </is>
    </oc>
    <nc r="E195" t="inlineStr">
      <is>
        <t>9909602</t>
      </is>
    </nc>
  </rcc>
  <rcc rId="6" sId="5">
    <oc r="E196" t="inlineStr">
      <is>
        <t>99 0 4041</t>
      </is>
    </oc>
    <nc r="E196" t="inlineStr">
      <is>
        <t>99 0 9602</t>
      </is>
    </nc>
  </rcc>
  <rcv guid="{EA1929C7-85F7-40DE-826A-94377FC9966E}" action="delete"/>
  <rdn rId="0" localSheetId="3" customView="1" name="Z_EA1929C7_85F7_40DE_826A_94377FC9966E_.wvu.PrintArea" hidden="1" oldHidden="1">
    <formula>'2014 год'!$A$1:$I$1130</formula>
    <oldFormula>'2014 год'!$A$1:$I$1130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год'!$A$8:$F$1130</formula>
    <oldFormula>'2014 год'!$A$8:$F$1130</oldFormula>
  </rdn>
  <rcv guid="{EA1929C7-85F7-40DE-826A-94377FC9966E}" action="add"/>
</revisions>
</file>

<file path=xl/revisions/revisionLog20.xml><?xml version="1.0" encoding="utf-8"?>
<revisions xmlns="http://schemas.openxmlformats.org/spreadsheetml/2006/main" xmlns:r="http://schemas.openxmlformats.org/officeDocument/2006/relationships">
  <rcc rId="155" sId="3">
    <nc r="J11">
      <f>'\\server\Бюджет 2014\МУНИЦИПАЛЬНЫЙ район\Решения о бюджете муниципального района\Решение от 29.05.2014 г №\[Приложение 1,2 доходы МР.xlsx]2014 год'!$D$222</f>
    </nc>
  </rcc>
  <rcc rId="156" sId="3">
    <nc r="K11">
      <f>J11-H11</f>
    </nc>
  </rcc>
  <rcv guid="{DA15D12B-B687-4104-AF35-4470F046E021}" action="delete"/>
  <rdn rId="0" localSheetId="3" customView="1" name="Z_DA15D12B_B687_4104_AF35_4470F046E021_.wvu.FilterData" hidden="1" oldHidden="1">
    <formula>'2014 год'!$A$11:$G$1138</formula>
    <oldFormula>'2014 год'!$A$11:$G$1138</oldFormula>
  </rdn>
  <rcv guid="{DA15D12B-B687-4104-AF35-4470F046E021}" action="add"/>
</revisions>
</file>

<file path=xl/revisions/revisionLog21.xml><?xml version="1.0" encoding="utf-8"?>
<revisions xmlns="http://schemas.openxmlformats.org/spreadsheetml/2006/main" xmlns:r="http://schemas.openxmlformats.org/officeDocument/2006/relationships">
  <rcc rId="158" sId="3">
    <nc r="G205">
      <f>G206</f>
    </nc>
  </rcc>
  <rcc rId="159" sId="3">
    <nc r="G206">
      <f>G207</f>
    </nc>
  </rcc>
  <rcc rId="160" sId="3">
    <oc r="H204">
      <f>H205+H208</f>
    </oc>
    <nc r="H204">
      <f>H205</f>
    </nc>
  </rcc>
  <rcc rId="161" sId="3">
    <nc r="G204">
      <f>G205</f>
    </nc>
  </rcc>
  <rcc rId="162" sId="3">
    <oc r="I204">
      <f>I205</f>
    </oc>
    <nc r="I204">
      <f>I205</f>
    </nc>
  </rcc>
  <rcc rId="163" sId="3">
    <oc r="G192">
      <f>G208+G212+G220+G224+G193+G197+G216</f>
    </oc>
    <nc r="G192">
      <f>G208+G212+G220+G224+G193+G197+G216+G204</f>
    </nc>
  </rcc>
  <rfmt sheetId="3" sqref="J192" start="0" length="0">
    <dxf>
      <numFmt numFmtId="166" formatCode="#,##0.0"/>
    </dxf>
  </rfmt>
  <rcc rId="164" sId="3">
    <oc r="I192">
      <f>I208+I212+I220+I224+I193+I197+I216+I204</f>
    </oc>
    <nc r="I192">
      <f>I208+I212+I220+I224+I193+I197+I216+I204</f>
    </nc>
  </rcc>
  <rcc rId="165" sId="3">
    <oc r="I3" t="inlineStr">
      <is>
        <t xml:space="preserve"> от __ мая 2014 года  № 5-26/___</t>
      </is>
    </oc>
    <nc r="I3" t="inlineStr">
      <is>
        <t xml:space="preserve"> от 29 мая 2014 года  № 5-26/___</t>
      </is>
    </nc>
  </rcc>
  <rcv guid="{DA15D12B-B687-4104-AF35-4470F046E021}" action="delete"/>
  <rdn rId="0" localSheetId="3" customView="1" name="Z_DA15D12B_B687_4104_AF35_4470F046E021_.wvu.FilterData" hidden="1" oldHidden="1">
    <formula>'2014 год'!$A$11:$G$1138</formula>
    <oldFormula>'2014 год'!$A$11:$G$1138</oldFormula>
  </rdn>
  <rcv guid="{DA15D12B-B687-4104-AF35-4470F046E021}" action="add"/>
</revisions>
</file>

<file path=xl/revisions/revisionLog22.xml><?xml version="1.0" encoding="utf-8"?>
<revisions xmlns="http://schemas.openxmlformats.org/spreadsheetml/2006/main" xmlns:r="http://schemas.openxmlformats.org/officeDocument/2006/relationships">
  <rrc rId="167" sId="3" ref="A941:XFD941" action="insertRow">
    <undo index="0" exp="area" ref3D="1" dr="$G$1:$G$1048576" dn="Z_5B0ECC04_287D_41FE_BA8D_5B249E27F599_.wvu.Cols" sId="3"/>
  </rrc>
  <rrc rId="168" sId="3" ref="A941:XFD941" action="insertRow">
    <undo index="0" exp="area" ref3D="1" dr="$G$1:$G$1048576" dn="Z_5B0ECC04_287D_41FE_BA8D_5B249E27F599_.wvu.Cols" sId="3"/>
  </rrc>
  <rrc rId="169" sId="3" ref="A941:XFD942" action="insertRow">
    <undo index="0" exp="area" ref3D="1" dr="$G$1:$G$1048576" dn="Z_5B0ECC04_287D_41FE_BA8D_5B249E27F599_.wvu.Cols" sId="3"/>
  </rrc>
  <rcc rId="170" sId="3">
    <nc r="B944" t="inlineStr">
      <is>
        <t>975</t>
      </is>
    </nc>
  </rcc>
  <rcc rId="171" sId="3" numFmtId="4">
    <nc r="C944">
      <v>7</v>
    </nc>
  </rcc>
  <rcc rId="172" sId="3" numFmtId="4">
    <nc r="D944">
      <v>2</v>
    </nc>
  </rcc>
  <rcc rId="173" sId="3">
    <nc r="E944" t="inlineStr">
      <is>
        <t>99 0 7201</t>
      </is>
    </nc>
  </rcc>
  <rcc rId="174" sId="3">
    <nc r="F944" t="inlineStr">
      <is>
        <t>612</t>
      </is>
    </nc>
  </rcc>
  <rcc rId="175" sId="3">
    <nc r="B943" t="inlineStr">
      <is>
        <t>975</t>
      </is>
    </nc>
  </rcc>
  <rcc rId="176" sId="3" numFmtId="4">
    <nc r="C943">
      <v>7</v>
    </nc>
  </rcc>
  <rcc rId="177" sId="3" numFmtId="4">
    <nc r="D943">
      <v>2</v>
    </nc>
  </rcc>
  <rcc rId="178" sId="3">
    <nc r="E943" t="inlineStr">
      <is>
        <t>99 0 7201</t>
      </is>
    </nc>
  </rcc>
  <rcc rId="179" sId="3">
    <nc r="F943" t="inlineStr">
      <is>
        <t>612</t>
      </is>
    </nc>
  </rcc>
  <rcc rId="180" sId="3">
    <nc r="B942" t="inlineStr">
      <is>
        <t>975</t>
      </is>
    </nc>
  </rcc>
  <rcc rId="181" sId="3" numFmtId="4">
    <nc r="C942">
      <v>7</v>
    </nc>
  </rcc>
  <rcc rId="182" sId="3" numFmtId="4">
    <nc r="D942">
      <v>2</v>
    </nc>
  </rcc>
  <rcc rId="183" sId="3">
    <nc r="E942" t="inlineStr">
      <is>
        <t>99 0 7201</t>
      </is>
    </nc>
  </rcc>
  <rcc rId="184" sId="3">
    <nc r="F942" t="inlineStr">
      <is>
        <t>610</t>
      </is>
    </nc>
  </rcc>
  <rrc rId="185" sId="3" ref="A941:XFD941" action="insertRow">
    <undo index="0" exp="area" ref3D="1" dr="$G$1:$G$1048576" dn="Z_5B0ECC04_287D_41FE_BA8D_5B249E27F599_.wvu.Cols" sId="3"/>
  </rrc>
  <rcc rId="186" sId="3">
    <nc r="B942" t="inlineStr">
      <is>
        <t>975</t>
      </is>
    </nc>
  </rcc>
  <rcc rId="187" sId="3" numFmtId="4">
    <nc r="C942">
      <v>7</v>
    </nc>
  </rcc>
  <rcc rId="188" sId="3" numFmtId="4">
    <nc r="D942">
      <v>2</v>
    </nc>
  </rcc>
  <rcc rId="189" sId="3">
    <nc r="E942" t="inlineStr">
      <is>
        <t>99 0 7201</t>
      </is>
    </nc>
  </rcc>
  <rcc rId="190" sId="3">
    <nc r="F942" t="inlineStr">
      <is>
        <t>600</t>
      </is>
    </nc>
  </rcc>
  <rcc rId="191" sId="3">
    <nc r="B941" t="inlineStr">
      <is>
        <t>975</t>
      </is>
    </nc>
  </rcc>
  <rcc rId="192" sId="3" numFmtId="4">
    <nc r="C941">
      <v>7</v>
    </nc>
  </rcc>
  <rcc rId="193" sId="3" numFmtId="4">
    <nc r="D941">
      <v>2</v>
    </nc>
  </rcc>
  <rcc rId="194" sId="3">
    <nc r="E941" t="inlineStr">
      <is>
        <t>99 0 7201</t>
      </is>
    </nc>
  </rcc>
  <rfmt sheetId="3" sqref="A941:I944">
    <dxf>
      <fill>
        <patternFill patternType="none">
          <bgColor auto="1"/>
        </patternFill>
      </fill>
    </dxf>
  </rfmt>
  <rcc rId="195" sId="3">
    <nc r="G944">
      <f>G945</f>
    </nc>
  </rcc>
  <rcc rId="196" sId="3">
    <nc r="G943">
      <f>G944</f>
    </nc>
  </rcc>
  <rcc rId="197" sId="3">
    <nc r="G942">
      <f>G943</f>
    </nc>
  </rcc>
  <rcc rId="198" sId="3">
    <nc r="G941">
      <f>G942</f>
    </nc>
  </rcc>
  <rcc rId="199" sId="3">
    <nc r="H941">
      <f>H942</f>
    </nc>
  </rcc>
  <rcc rId="200" sId="3">
    <nc r="I941">
      <f>I942</f>
    </nc>
  </rcc>
  <rcc rId="201" sId="3">
    <nc r="H942">
      <f>H943</f>
    </nc>
  </rcc>
  <rcc rId="202" sId="3">
    <nc r="I942">
      <f>I943</f>
    </nc>
  </rcc>
  <rcc rId="203" sId="3">
    <nc r="H943">
      <f>H944</f>
    </nc>
  </rcc>
  <rcc rId="204" sId="3">
    <nc r="I943">
      <f>I944</f>
    </nc>
  </rcc>
  <rcc rId="205" sId="3">
    <nc r="H944">
      <f>H945</f>
    </nc>
  </rcc>
  <rcc rId="206" sId="3">
    <nc r="I944">
      <f>I945</f>
    </nc>
  </rcc>
  <rcc rId="207" sId="3" numFmtId="4">
    <nc r="H945">
      <v>86.5</v>
    </nc>
  </rcc>
  <rcc rId="208" sId="3">
    <nc r="I945">
      <f>G945+H945</f>
    </nc>
  </rcc>
  <rcc rId="209" sId="3">
    <nc r="A942" t="inlineStr">
      <is>
        <t>Предоставление субсидий бюджетным, автономным учреждениям и иным некоммерческим организациям</t>
      </is>
    </nc>
  </rcc>
  <rcc rId="210" sId="3">
    <nc r="A943" t="inlineStr">
      <is>
        <t>Субсидии бюджетным учреждениям</t>
      </is>
    </nc>
  </rcc>
  <rcc rId="211" sId="3">
    <nc r="A944" t="inlineStr">
      <is>
        <t>Субсидии бюджетным учреждениям на иные цели</t>
      </is>
    </nc>
  </rcc>
  <rcc rId="212" sId="3">
    <nc r="A945" t="inlineStr">
      <is>
        <t>за счет средств республиканского бюджета</t>
      </is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3.xml><?xml version="1.0" encoding="utf-8"?>
<revisions xmlns="http://schemas.openxmlformats.org/spreadsheetml/2006/main" xmlns:r="http://schemas.openxmlformats.org/officeDocument/2006/relationships">
  <rcc rId="217" sId="3">
    <nc r="A941" t="inlineStr">
      <is>
        <t>Обеспечение первичных мер пожарной безопасности муниципальных образовательных организаций</t>
      </is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4.xml><?xml version="1.0" encoding="utf-8"?>
<revisions xmlns="http://schemas.openxmlformats.org/spreadsheetml/2006/main" xmlns:r="http://schemas.openxmlformats.org/officeDocument/2006/relationships">
  <rcc rId="222" sId="3">
    <oc r="G903">
      <f>G904+G913+G920+G925+G930+G946+G956+G951+G937</f>
    </oc>
    <nc r="G903">
      <f>G904+G913+G920+G925+G930+G946+G956+G951+G937+G941</f>
    </nc>
  </rcc>
  <rcc rId="223" sId="3">
    <oc r="H903">
      <f>H904+H913+H920+H925+H930+H946+H956+H951+H937</f>
    </oc>
    <nc r="H903">
      <f>H904+H913+H920+H925+H930+H946+H956+H951+H937+H941</f>
    </nc>
  </rcc>
  <rcc rId="224" sId="3">
    <oc r="I903">
      <f>I904+I913+I920+I925+I930+I946+I956+I951+I937</f>
    </oc>
    <nc r="I903">
      <f>I904+I913+I920+I925+I930+I946+I956+I951+I937+I941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6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8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2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год'!$A$11:$G$1143</formula>
    <oldFormula>'2014 год'!$A$11:$G$1143</oldFormula>
  </rdn>
  <rcv guid="{DA15D12B-B687-4104-AF35-4470F046E021}" action="add"/>
</revisions>
</file>

<file path=xl/revisions/revisionLog3.xml><?xml version="1.0" encoding="utf-8"?>
<revisions xmlns="http://schemas.openxmlformats.org/spreadsheetml/2006/main" xmlns:r="http://schemas.openxmlformats.org/officeDocument/2006/relationships">
  <rcc rId="10" sId="5" odxf="1" dxf="1">
    <nc r="A192" t="inlineStr">
      <is>
        <t>Обеспечение мероприятий по переселению граждан из аварийного жилищного фонда за счет средств бюджетов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EA1929C7-85F7-40DE-826A-94377FC9966E}" action="delete"/>
  <rdn rId="0" localSheetId="3" customView="1" name="Z_EA1929C7_85F7_40DE_826A_94377FC9966E_.wvu.PrintArea" hidden="1" oldHidden="1">
    <formula>'2014 год'!$A$1:$I$1130</formula>
    <oldFormula>'2014 год'!$A$1:$I$1130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год'!$A$8:$F$1130</formula>
    <oldFormula>'2014 год'!$A$8:$F$1130</oldFormula>
  </rdn>
  <rcv guid="{EA1929C7-85F7-40DE-826A-94377FC9966E}" action="add"/>
</revisions>
</file>

<file path=xl/revisions/revisionLog30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год'!$A$11:$G$1143</formula>
    <oldFormula>'2014 год'!$A$11:$G$1143</oldFormula>
  </rdn>
  <rcv guid="{DA15D12B-B687-4104-AF35-4470F046E021}" action="add"/>
</revisions>
</file>

<file path=xl/revisions/revisionLog31.xml><?xml version="1.0" encoding="utf-8"?>
<revisions xmlns="http://schemas.openxmlformats.org/spreadsheetml/2006/main" xmlns:r="http://schemas.openxmlformats.org/officeDocument/2006/relationships">
  <rcc rId="247" sId="3" numFmtId="4">
    <oc r="H1071">
      <v>0</v>
    </oc>
    <nc r="H1071">
      <v>-250</v>
    </nc>
  </rcc>
  <rcc rId="248" sId="3" numFmtId="4">
    <oc r="H1064">
      <v>0</v>
    </oc>
    <nc r="H1064">
      <v>250</v>
    </nc>
  </rcc>
  <rcc rId="249" sId="3" numFmtId="4">
    <oc r="H908">
      <v>0</v>
    </oc>
    <nc r="H908">
      <v>-1801.9</v>
    </nc>
  </rcc>
  <rcc rId="250" sId="3" numFmtId="4">
    <oc r="H871">
      <v>0</v>
    </oc>
    <nc r="H871">
      <v>686.9</v>
    </nc>
  </rcc>
  <rcc rId="251" sId="3" numFmtId="4">
    <nc r="H874">
      <v>1115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>
  <rcc rId="252" sId="3" numFmtId="4">
    <nc r="H1016">
      <v>-3</v>
    </nc>
  </rcc>
  <rcc rId="253" sId="3" numFmtId="4">
    <nc r="H1019">
      <v>-5</v>
    </nc>
  </rcc>
  <rcc rId="254" sId="3" numFmtId="4">
    <oc r="H1020">
      <v>0</v>
    </oc>
    <nc r="H1020">
      <f>3+5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>
  <rcc rId="255" sId="3">
    <oc r="E423" t="inlineStr">
      <is>
        <t>99 0 833</t>
      </is>
    </oc>
    <nc r="E423" t="inlineStr">
      <is>
        <t>99 0 8331</t>
      </is>
    </nc>
  </rcc>
  <rcc rId="256" sId="3" numFmtId="4">
    <nc r="H1028">
      <f>-10-5</f>
    </nc>
  </rcc>
  <rcc rId="257" sId="3" numFmtId="4">
    <oc r="H1024">
      <v>0</v>
    </oc>
    <nc r="H1024">
      <v>-108</v>
    </nc>
  </rcc>
  <rcc rId="258" sId="3">
    <oc r="H1030">
      <v>0</v>
    </oc>
    <nc r="H1030">
      <f>10+5+55.1</f>
    </nc>
  </rcc>
  <rcc rId="259" sId="3">
    <oc r="H1020">
      <f>3+5</f>
    </oc>
    <nc r="H1020">
      <f>3+5+52.9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>
  <rcc rId="260" sId="3">
    <oc r="J11">
      <f>'\\server\Бюджет 2014\МУНИЦИПАЛЬНЫЙ район\Решения о бюджете муниципального района\Решение от 29.05.2014 г №\[Приложение 1,2 доходы МР.xlsx]2014 год'!$D$222</f>
    </oc>
    <nc r="J11">
      <f>'\\server\Бюджет 2014\МУНИЦИПАЛЬНЫЙ район\Решения о бюджете муниципального района\Решение от 29.05.2014 г №\[Приложение 1,2 доходы МР.xlsx]2014 год'!$D$222</f>
    </nc>
  </rcc>
  <rcv guid="{DA15D12B-B687-4104-AF35-4470F046E021}" action="delete"/>
  <rdn rId="0" localSheetId="3" customView="1" name="Z_DA15D12B_B687_4104_AF35_4470F046E021_.wvu.FilterData" hidden="1" oldHidden="1">
    <formula>'2014 год'!$A$11:$G$1143</formula>
    <oldFormula>'2014 год'!$A$11:$G$1143</oldFormula>
  </rdn>
  <rcv guid="{DA15D12B-B687-4104-AF35-4470F046E021}" action="add"/>
</revisions>
</file>

<file path=xl/revisions/revisionLog35.xml><?xml version="1.0" encoding="utf-8"?>
<revisions xmlns="http://schemas.openxmlformats.org/spreadsheetml/2006/main" xmlns:r="http://schemas.openxmlformats.org/officeDocument/2006/relationships">
  <rcc rId="262" sId="3">
    <oc r="I3" t="inlineStr">
      <is>
        <t xml:space="preserve"> от 29 мая 2014 года  № 5-26/___</t>
      </is>
    </oc>
    <nc r="I3" t="inlineStr">
      <is>
        <t xml:space="preserve"> от 29 мая 2014 года  № 5-/___</t>
      </is>
    </nc>
  </rcc>
  <rcv guid="{DA15D12B-B687-4104-AF35-4470F046E021}" action="delete"/>
  <rdn rId="0" localSheetId="3" customView="1" name="Z_DA15D12B_B687_4104_AF35_4470F046E021_.wvu.FilterData" hidden="1" oldHidden="1">
    <formula>'2014 год'!$A$11:$G$1143</formula>
    <oldFormula>'2014 год'!$A$11:$G$1143</oldFormula>
  </rdn>
  <rcv guid="{DA15D12B-B687-4104-AF35-4470F046E021}" action="add"/>
</revisions>
</file>

<file path=xl/revisions/revisionLog36.xml><?xml version="1.0" encoding="utf-8"?>
<revisions xmlns="http://schemas.openxmlformats.org/spreadsheetml/2006/main" xmlns:r="http://schemas.openxmlformats.org/officeDocument/2006/relationships">
  <rcc rId="264" sId="5">
    <oc r="H3" t="inlineStr">
      <is>
        <t xml:space="preserve"> от  мая 2014 года  № </t>
      </is>
    </oc>
    <nc r="H3" t="inlineStr">
      <is>
        <t xml:space="preserve"> от 29 мая 2014 года  № </t>
      </is>
    </nc>
  </rcc>
  <rcv guid="{DA15D12B-B687-4104-AF35-4470F046E021}" action="delete"/>
  <rdn rId="0" localSheetId="3" customView="1" name="Z_DA15D12B_B687_4104_AF35_4470F046E021_.wvu.FilterData" hidden="1" oldHidden="1">
    <formula>'2014 год'!$A$11:$G$1143</formula>
    <oldFormula>'2014 год'!$A$11:$G$1143</oldFormula>
  </rdn>
  <rcv guid="{DA15D12B-B687-4104-AF35-4470F046E021}" action="add"/>
</revisions>
</file>

<file path=xl/revisions/revisionLog37.xml><?xml version="1.0" encoding="utf-8"?>
<revisions xmlns="http://schemas.openxmlformats.org/spreadsheetml/2006/main" xmlns:r="http://schemas.openxmlformats.org/officeDocument/2006/relationships">
  <rcc rId="266" sId="3" numFmtId="4">
    <oc r="H322">
      <v>4806.8999999999996</v>
    </oc>
    <nc r="H322">
      <f>2700+2900-793.1</f>
    </nc>
  </rcc>
  <rcv guid="{EA1929C7-85F7-40DE-826A-94377FC9966E}" action="delete"/>
  <rdn rId="0" localSheetId="3" customView="1" name="Z_EA1929C7_85F7_40DE_826A_94377FC9966E_.wvu.PrintArea" hidden="1" oldHidden="1">
    <formula>'2014 год'!$A$1:$I$1143</formula>
    <oldFormula>'2014 год'!$A$1:$I$1143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год'!$A$8:$F$1143</formula>
    <oldFormula>'2014 год'!$A$8:$F$1143</oldFormula>
  </rdn>
  <rcv guid="{EA1929C7-85F7-40DE-826A-94377FC9966E}" action="add"/>
</revisions>
</file>

<file path=xl/revisions/revisionLog38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год'!$A$1:$I$1143</formula>
    <oldFormula>'2014 год'!$A$1:$I$1143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год'!$A$8:$F$1143</formula>
    <oldFormula>'2014 год'!$A$8:$F$1143</oldFormula>
  </rdn>
  <rcv guid="{EA1929C7-85F7-40DE-826A-94377FC9966E}" action="add"/>
</revisions>
</file>

<file path=xl/revisions/revisionLog39.xml><?xml version="1.0" encoding="utf-8"?>
<revisions xmlns="http://schemas.openxmlformats.org/spreadsheetml/2006/main" xmlns:r="http://schemas.openxmlformats.org/officeDocument/2006/relationships">
  <rcc rId="273" sId="3">
    <oc r="J11">
      <f>'\\server\Бюджет 2014\МУНИЦИПАЛЬНЫЙ район\Решения о бюджете муниципального района\Решение от 29.05.2014 г №\[Приложение 1,2 доходы МР.xlsx]2014 год'!$D$222</f>
    </oc>
    <nc r="J11">
      <f>'\\server\Бюджет 2014\МУНИЦИПАЛЬНЫЙ район\Решения о бюджете муниципального района\Решение от 29.05.2014 г №\[Приложение 1,2 доходы МР.xlsx]2014 год'!$D$222</f>
    </nc>
  </rcc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год'!$A$1:$I$1143</formula>
    <oldFormula>'2014 год'!$A$1:$I$1143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год'!$A$8:$F$1143</formula>
    <oldFormula>'2014 год'!$A$8:$F$1143</oldFormula>
  </rdn>
  <rcv guid="{167491D8-6D6D-447D-A119-5E65D8431081}" action="add"/>
</revisions>
</file>

<file path=xl/revisions/revisionLog4.xml><?xml version="1.0" encoding="utf-8"?>
<revisions xmlns="http://schemas.openxmlformats.org/spreadsheetml/2006/main" xmlns:r="http://schemas.openxmlformats.org/officeDocument/2006/relationships">
  <rcc rId="14" sId="5" numFmtId="4">
    <oc r="G239">
      <v>20000</v>
    </oc>
    <nc r="G239">
      <v>0</v>
    </nc>
  </rcc>
  <rrc rId="15" sId="5" ref="A236:XFD236" action="deleteRow">
    <undo index="1" exp="ref" v="1" dr="H236" r="H230" sId="5"/>
    <undo index="1" exp="ref" v="1" dr="G236" r="G230" sId="5"/>
    <rfmt sheetId="5" xfDxf="1" sqref="A236:XFD236" start="0" length="0"/>
    <rcc rId="0" sId="5" dxf="1">
      <nc r="A236" t="inlineStr">
        <is>
  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2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C2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D236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236" t="inlineStr">
        <is>
          <t>99 0 7234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5" sqref="F23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5" dxf="1">
      <nc r="G236">
        <f>G237</f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236">
        <f>H237</f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6" sId="5" ref="A236:XFD236" action="deleteRow">
    <rfmt sheetId="5" xfDxf="1" sqref="A236:XFD236" start="0" length="0"/>
    <rcc rId="0" sId="5" dxf="1">
      <nc r="A236" t="inlineStr">
        <is>
          <t>Капитальные вложения в объекты недвижимого имущества государственной (муниципальной) собственности</t>
        </is>
      </nc>
      <ndxf>
        <font>
          <sz val="10"/>
          <color theme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2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C2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D236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236" t="inlineStr">
        <is>
          <t>99 0 7234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236" t="inlineStr">
        <is>
          <t>400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236">
        <f>G237</f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236">
        <f>H237</f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7" sId="5" ref="A236:XFD236" action="deleteRow">
    <rfmt sheetId="5" xfDxf="1" sqref="A236:XFD236" start="0" length="0"/>
    <rcc rId="0" sId="5" dxf="1">
      <nc r="A236" t="inlineStr">
        <is>
          <t>Бюджетные инвестиции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2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C2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D236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236" t="inlineStr">
        <is>
          <t>99 0 7234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236" t="inlineStr">
        <is>
          <t>410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236">
        <f>G237</f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236">
        <f>H237</f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8" sId="5" ref="A236:XFD236" action="deleteRow">
    <rfmt sheetId="5" xfDxf="1" sqref="A236:XFD236" start="0" length="0"/>
    <rcc rId="0" sId="5" dxf="1">
      <nc r="A236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236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C236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D236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236" t="inlineStr">
        <is>
          <t>99 0 7234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236" t="inlineStr">
        <is>
          <t>414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236">
        <v>0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236">
        <v>0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9" sId="5">
    <oc r="G230">
      <f>G231+#REF!+G236</f>
    </oc>
    <nc r="G230">
      <f>G231+G236</f>
    </nc>
  </rcc>
  <rcc rId="20" sId="5">
    <oc r="H230">
      <f>H231+#REF!+H236</f>
    </oc>
    <nc r="H230">
      <f>H231+H236</f>
    </nc>
  </rcc>
  <rcv guid="{EA1929C7-85F7-40DE-826A-94377FC9966E}" action="delete"/>
  <rdn rId="0" localSheetId="3" customView="1" name="Z_EA1929C7_85F7_40DE_826A_94377FC9966E_.wvu.PrintArea" hidden="1" oldHidden="1">
    <formula>'2014 год'!$A$1:$I$1130</formula>
    <oldFormula>'2014 год'!$A$1:$I$1130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год'!$A$8:$F$1130</formula>
    <oldFormula>'2014 год'!$A$8:$F$1130</oldFormula>
  </rdn>
  <rcv guid="{EA1929C7-85F7-40DE-826A-94377FC9966E}" action="add"/>
</revisions>
</file>

<file path=xl/revisions/revisionLog40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год'!$A$1:$I$1143</formula>
    <oldFormula>'2014 год'!$A$1:$I$1143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год'!$A$8:$F$1143</formula>
    <oldFormula>'2014 год'!$A$8:$F$1143</oldFormula>
  </rdn>
  <rcv guid="{EA1929C7-85F7-40DE-826A-94377FC9966E}" action="add"/>
</revisions>
</file>

<file path=xl/revisions/revisionLog41.xml><?xml version="1.0" encoding="utf-8"?>
<revisions xmlns="http://schemas.openxmlformats.org/spreadsheetml/2006/main" xmlns:r="http://schemas.openxmlformats.org/officeDocument/2006/relationships">
  <rrc rId="281" sId="3" ref="A451:XFD454" action="insertRow">
    <undo index="0" exp="area" ref3D="1" dr="$G$1:$G$1048576" dn="Z_5B0ECC04_287D_41FE_BA8D_5B249E27F599_.wvu.Cols" sId="3"/>
  </rrc>
  <rcc rId="282" sId="3" odxf="1" dxf="1">
    <nc r="A451" t="inlineStr">
      <is>
        <t>Выплаты в соответствии с Решением Совета МР "Печора" от 11 февраля 2014 года "О наградах муниципального образования муниципального района "Печора"</t>
      </is>
    </nc>
    <odxf>
      <fill>
        <patternFill patternType="solid">
          <bgColor theme="8" tint="0.79998168889431442"/>
        </patternFill>
      </fill>
      <alignment horizontal="justify" readingOrder="0"/>
    </odxf>
    <ndxf>
      <fill>
        <patternFill patternType="none">
          <bgColor indexed="65"/>
        </patternFill>
      </fill>
      <alignment horizontal="left" readingOrder="0"/>
    </ndxf>
  </rcc>
  <rcc rId="283" sId="3" odxf="1" dxf="1">
    <nc r="B451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84" sId="3" odxf="1" dxf="1">
    <nc r="C451" t="inlineStr">
      <is>
        <t>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85" sId="3" odxf="1" dxf="1">
    <nc r="D451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86" sId="3" odxf="1" dxf="1">
    <nc r="E451" t="inlineStr">
      <is>
        <t>99 0 6321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F451" start="0" length="0">
    <dxf>
      <fill>
        <patternFill patternType="none">
          <bgColor indexed="65"/>
        </patternFill>
      </fill>
    </dxf>
  </rfmt>
  <rfmt sheetId="3" sqref="G451" start="0" length="0">
    <dxf>
      <fill>
        <patternFill patternType="none">
          <bgColor indexed="65"/>
        </patternFill>
      </fill>
    </dxf>
  </rfmt>
  <rfmt sheetId="3" sqref="H451" start="0" length="0">
    <dxf>
      <fill>
        <patternFill patternType="none">
          <bgColor indexed="65"/>
        </patternFill>
      </fill>
    </dxf>
  </rfmt>
  <rfmt sheetId="3" sqref="I451" start="0" length="0">
    <dxf>
      <fill>
        <patternFill patternType="none">
          <bgColor indexed="65"/>
        </patternFill>
      </fill>
    </dxf>
  </rfmt>
  <rcc rId="287" sId="3" odxf="1" dxf="1">
    <nc r="A452" t="inlineStr">
      <is>
        <t xml:space="preserve"> Социальное обеспечение и иные выплаты населению</t>
      </is>
    </nc>
    <odxf>
      <fill>
        <patternFill patternType="solid">
          <bgColor theme="8" tint="0.79998168889431442"/>
        </patternFill>
      </fill>
      <alignment horizontal="justify" readingOrder="0"/>
    </odxf>
    <ndxf>
      <fill>
        <patternFill patternType="none">
          <bgColor indexed="65"/>
        </patternFill>
      </fill>
      <alignment horizontal="left" readingOrder="0"/>
    </ndxf>
  </rcc>
  <rcc rId="288" sId="3" odxf="1" dxf="1">
    <nc r="B45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89" sId="3" odxf="1" dxf="1">
    <nc r="C452" t="inlineStr">
      <is>
        <t>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0" sId="3" odxf="1" dxf="1">
    <nc r="D452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1" sId="3" odxf="1" dxf="1">
    <nc r="E452" t="inlineStr">
      <is>
        <t>99 0 6321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2" sId="3" odxf="1" dxf="1">
    <nc r="F452" t="inlineStr">
      <is>
        <t>300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452" start="0" length="0">
    <dxf>
      <fill>
        <patternFill patternType="none">
          <bgColor indexed="65"/>
        </patternFill>
      </fill>
    </dxf>
  </rfmt>
  <rfmt sheetId="3" sqref="H452" start="0" length="0">
    <dxf>
      <fill>
        <patternFill patternType="none">
          <bgColor indexed="65"/>
        </patternFill>
      </fill>
    </dxf>
  </rfmt>
  <rfmt sheetId="3" sqref="I452" start="0" length="0">
    <dxf>
      <fill>
        <patternFill patternType="none">
          <bgColor indexed="65"/>
        </patternFill>
      </fill>
    </dxf>
  </rfmt>
  <rcc rId="293" sId="3" odxf="1" dxf="1">
    <nc r="A453" t="inlineStr">
      <is>
        <t>Публичные нормативные социальные выплаты гражданам</t>
      </is>
    </nc>
    <odxf>
      <fill>
        <patternFill patternType="solid">
          <bgColor theme="8" tint="0.79998168889431442"/>
        </patternFill>
      </fill>
      <alignment horizontal="justify" readingOrder="0"/>
    </odxf>
    <ndxf>
      <fill>
        <patternFill patternType="none">
          <bgColor indexed="65"/>
        </patternFill>
      </fill>
      <alignment horizontal="left" readingOrder="0"/>
    </ndxf>
  </rcc>
  <rcc rId="294" sId="3" odxf="1" dxf="1">
    <nc r="B45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5" sId="3" odxf="1" dxf="1">
    <nc r="C453" t="inlineStr">
      <is>
        <t>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6" sId="3" odxf="1" dxf="1">
    <nc r="D453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7" sId="3" odxf="1" dxf="1">
    <nc r="E453" t="inlineStr">
      <is>
        <t>99 0 6321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8" sId="3" odxf="1" dxf="1">
    <nc r="F453" t="inlineStr">
      <is>
        <t>310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9" sId="3" odxf="1" dxf="1">
    <nc r="G453">
      <f>G454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H453" start="0" length="0">
    <dxf>
      <fill>
        <patternFill patternType="none">
          <bgColor indexed="65"/>
        </patternFill>
      </fill>
    </dxf>
  </rfmt>
  <rfmt sheetId="3" sqref="I453" start="0" length="0">
    <dxf>
      <fill>
        <patternFill patternType="none">
          <bgColor indexed="65"/>
        </patternFill>
      </fill>
    </dxf>
  </rfmt>
  <rcc rId="300" sId="3" odxf="1" dxf="1">
    <nc r="A454" t="inlineStr">
      <is>
        <t>Пособия, компенсации, меры социальной поддержки по публичным нормативным обязательствам</t>
      </is>
    </nc>
    <odxf>
      <alignment horizontal="justify" readingOrder="0"/>
    </odxf>
    <ndxf>
      <alignment horizontal="left" readingOrder="0"/>
    </ndxf>
  </rcc>
  <rcc rId="301" sId="3">
    <nc r="B454" t="inlineStr">
      <is>
        <t>923</t>
      </is>
    </nc>
  </rcc>
  <rcc rId="302" sId="3">
    <nc r="C454" t="inlineStr">
      <is>
        <t>10</t>
      </is>
    </nc>
  </rcc>
  <rcc rId="303" sId="3">
    <nc r="D454" t="inlineStr">
      <is>
        <t>03</t>
      </is>
    </nc>
  </rcc>
  <rcc rId="304" sId="3">
    <nc r="E454" t="inlineStr">
      <is>
        <t>99 0 6321</t>
      </is>
    </nc>
  </rcc>
  <rcc rId="305" sId="3">
    <nc r="F454" t="inlineStr">
      <is>
        <t>313</t>
      </is>
    </nc>
  </rcc>
  <rcc rId="306" sId="3">
    <nc r="I454">
      <f>G454+H454</f>
    </nc>
  </rcc>
  <rcc rId="307" sId="3" numFmtId="4">
    <nc r="G454">
      <v>0</v>
    </nc>
  </rcc>
  <rcc rId="308" sId="3">
    <nc r="G452">
      <f>G453</f>
    </nc>
  </rcc>
  <rcc rId="309" sId="3">
    <nc r="G451">
      <f>G452</f>
    </nc>
  </rcc>
  <rcc rId="310" sId="3">
    <nc r="H451">
      <f>H452</f>
    </nc>
  </rcc>
  <rcc rId="311" sId="3">
    <nc r="I451">
      <f>I452</f>
    </nc>
  </rcc>
  <rcc rId="312" sId="3">
    <nc r="H452">
      <f>H453</f>
    </nc>
  </rcc>
  <rcc rId="313" sId="3">
    <nc r="I452">
      <f>I453</f>
    </nc>
  </rcc>
  <rcc rId="314" sId="3">
    <nc r="H453">
      <f>H454</f>
    </nc>
  </rcc>
  <rcc rId="315" sId="3">
    <nc r="I453">
      <f>I454</f>
    </nc>
  </rcc>
  <rcc rId="316" sId="3">
    <oc r="A445" t="inlineStr">
      <is>
        <t>Выплаты в соответствии с Решением Совета МР "Печора" от 11 февраля 2014 года "О наградах муниципального образования муниципального района "Печора"</t>
      </is>
    </oc>
    <nc r="A445" t="inlineStr">
      <is>
        <t>Выплаты в соответствии с Решением Совета МР "Печора" от 23 мая 2006 "О наградах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FilterData" hidden="1" oldHidden="1">
    <formula>'2014 год'!$A$11:$G$1147</formula>
    <oldFormula>'2014 год'!$A$11:$G$1147</oldFormula>
  </rdn>
  <rcv guid="{DA15D12B-B687-4104-AF35-4470F046E021}" action="add"/>
</revisions>
</file>

<file path=xl/revisions/revisionLog42.xml><?xml version="1.0" encoding="utf-8"?>
<revisions xmlns="http://schemas.openxmlformats.org/spreadsheetml/2006/main" xmlns:r="http://schemas.openxmlformats.org/officeDocument/2006/relationships">
  <rrc rId="318" sId="3" ref="A455:XFD456" action="insertRow">
    <undo index="0" exp="area" ref3D="1" dr="$G$1:$G$1048576" dn="Z_5B0ECC04_287D_41FE_BA8D_5B249E27F599_.wvu.Cols" sId="3"/>
  </rrc>
  <rcc rId="319" sId="3" odxf="1" dxf="1">
    <nc r="A455" t="inlineStr">
      <is>
        <t>Социальные выплаты гражданам, кроме публичных нормативных социальных выплат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20" sId="3" odxf="1" dxf="1">
    <nc r="B455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21" sId="3" odxf="1" dxf="1">
    <nc r="C455" t="inlineStr">
      <is>
        <t>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22" sId="3" odxf="1" dxf="1">
    <nc r="D455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455" start="0" length="0">
    <dxf>
      <fill>
        <patternFill patternType="none">
          <bgColor indexed="65"/>
        </patternFill>
      </fill>
    </dxf>
  </rfmt>
  <rcc rId="323" sId="3" odxf="1" dxf="1">
    <nc r="F455" t="inlineStr">
      <is>
        <t>320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24" sId="3" odxf="1" dxf="1">
    <nc r="A456" t="inlineStr">
      <is>
        <t>Приобретение товаров, работ, услуг в пользу граждан в целях их социального обеспечения</t>
      </is>
    </nc>
    <odxf>
      <alignment horizontal="left" readingOrder="0"/>
    </odxf>
    <ndxf>
      <alignment horizontal="justify" readingOrder="0"/>
    </ndxf>
  </rcc>
  <rcc rId="325" sId="3">
    <nc r="B456" t="inlineStr">
      <is>
        <t>923</t>
      </is>
    </nc>
  </rcc>
  <rcc rId="326" sId="3">
    <nc r="C456" t="inlineStr">
      <is>
        <t>10</t>
      </is>
    </nc>
  </rcc>
  <rcc rId="327" sId="3">
    <nc r="D456" t="inlineStr">
      <is>
        <t>03</t>
      </is>
    </nc>
  </rcc>
  <rcc rId="328" sId="3">
    <nc r="F456" t="inlineStr">
      <is>
        <t>323</t>
      </is>
    </nc>
  </rcc>
  <rcc rId="329" sId="3" odxf="1" dxf="1">
    <nc r="G455">
      <f>G456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30" sId="3" odxf="1" dxf="1">
    <nc r="H455">
      <f>H456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31" sId="3" odxf="1" dxf="1">
    <nc r="I455">
      <f>I456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32" sId="3">
    <oc r="E451" t="inlineStr">
      <is>
        <t>99 0 6321</t>
      </is>
    </oc>
    <nc r="E451" t="inlineStr">
      <is>
        <t>99 0 6322</t>
      </is>
    </nc>
  </rcc>
  <rcc rId="333" sId="3">
    <oc r="E452" t="inlineStr">
      <is>
        <t>99 0 6321</t>
      </is>
    </oc>
    <nc r="E452" t="inlineStr">
      <is>
        <t>99 0 6322</t>
      </is>
    </nc>
  </rcc>
  <rcc rId="334" sId="3">
    <oc r="E453" t="inlineStr">
      <is>
        <t>99 0 6321</t>
      </is>
    </oc>
    <nc r="E453" t="inlineStr">
      <is>
        <t>99 0 6322</t>
      </is>
    </nc>
  </rcc>
  <rcc rId="335" sId="3">
    <oc r="E454" t="inlineStr">
      <is>
        <t>99 0 6321</t>
      </is>
    </oc>
    <nc r="E454" t="inlineStr">
      <is>
        <t>99 0 6322</t>
      </is>
    </nc>
  </rcc>
  <rcc rId="336" sId="3">
    <nc r="E455" t="inlineStr">
      <is>
        <t>99 0 6322</t>
      </is>
    </nc>
  </rcc>
  <rcc rId="337" sId="3">
    <nc r="E456" t="inlineStr">
      <is>
        <t>99 0 6322</t>
      </is>
    </nc>
  </rcc>
  <rcc rId="338" sId="3">
    <oc r="G444">
      <f>G445</f>
    </oc>
    <nc r="G444">
      <f>G445+G451</f>
    </nc>
  </rcc>
  <rcc rId="339" sId="3">
    <oc r="H444">
      <f>H445</f>
    </oc>
    <nc r="H444">
      <f>H445+H451</f>
    </nc>
  </rcc>
  <rcc rId="340" sId="3">
    <oc r="I444">
      <f>I445</f>
    </oc>
    <nc r="I444">
      <f>I445+I451</f>
    </nc>
  </rcc>
  <rcc rId="341" sId="3">
    <oc r="H451">
      <f>H452</f>
    </oc>
    <nc r="H451">
      <f>H452+H455</f>
    </nc>
  </rcc>
  <rcc rId="342" sId="3" numFmtId="4">
    <nc r="H456">
      <v>0</v>
    </nc>
  </rcc>
  <rcc rId="343" sId="3" numFmtId="4">
    <nc r="H454">
      <v>0</v>
    </nc>
  </rcc>
  <rcv guid="{DA15D12B-B687-4104-AF35-4470F046E021}" action="delete"/>
  <rdn rId="0" localSheetId="3" customView="1" name="Z_DA15D12B_B687_4104_AF35_4470F046E021_.wvu.FilterData" hidden="1" oldHidden="1">
    <formula>'2014 год'!$A$11:$G$1149</formula>
    <oldFormula>'2014 год'!$A$11:$G$1149</oldFormula>
  </rdn>
  <rcv guid="{DA15D12B-B687-4104-AF35-4470F046E021}" action="add"/>
</revisions>
</file>

<file path=xl/revisions/revisionLog4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год'!$A$11:$G$1149</formula>
    <oldFormula>'2014 год'!$A$11:$G$1149</oldFormula>
  </rdn>
  <rcv guid="{DA15D12B-B687-4104-AF35-4470F046E021}" action="add"/>
</revisions>
</file>

<file path=xl/revisions/revisionLog44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год'!$A$1:$I$1149</formula>
    <oldFormula>'2014 год'!$A$1:$I$1149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год'!$A$8:$F$1149</formula>
    <oldFormula>'2014 год'!$A$8:$F$1149</oldFormula>
  </rdn>
  <rcv guid="{167491D8-6D6D-447D-A119-5E65D8431081}" action="add"/>
</revisions>
</file>

<file path=xl/revisions/revisionLog45.xml><?xml version="1.0" encoding="utf-8"?>
<revisions xmlns="http://schemas.openxmlformats.org/spreadsheetml/2006/main" xmlns:r="http://schemas.openxmlformats.org/officeDocument/2006/relationships">
  <rcc rId="350" sId="3" numFmtId="4">
    <nc r="H358">
      <v>3800</v>
    </nc>
  </rcc>
  <rcc rId="351" sId="3" numFmtId="4">
    <oc r="H383">
      <v>0</v>
    </oc>
    <nc r="H383">
      <v>-300</v>
    </nc>
  </rcc>
  <rcc rId="352" sId="3" numFmtId="4">
    <oc r="H384">
      <v>0</v>
    </oc>
    <nc r="H384">
      <v>-1158.5999999999999</v>
    </nc>
  </rcc>
  <rfmt sheetId="3" sqref="H451">
    <dxf>
      <fill>
        <patternFill patternType="solid">
          <bgColor rgb="FFFFFF00"/>
        </patternFill>
      </fill>
    </dxf>
  </rfmt>
  <rcv guid="{EA1929C7-85F7-40DE-826A-94377FC9966E}" action="delete"/>
  <rdn rId="0" localSheetId="3" customView="1" name="Z_EA1929C7_85F7_40DE_826A_94377FC9966E_.wvu.PrintArea" hidden="1" oldHidden="1">
    <formula>'2014 год'!$A$1:$I$1149</formula>
    <oldFormula>'2014 год'!$A$1:$I$1149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год'!$A$8:$F$1149</formula>
    <oldFormula>'2014 год'!$A$8:$F$1149</oldFormula>
  </rdn>
  <rcv guid="{EA1929C7-85F7-40DE-826A-94377FC9966E}" action="add"/>
</revisions>
</file>

<file path=xl/revisions/revisionLog46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год'!$A$1:$I$1149</formula>
    <oldFormula>'2014 год'!$A$1:$I$1149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год'!$A$8:$F$1149</formula>
    <oldFormula>'2014 год'!$A$8:$F$1149</oldFormula>
  </rdn>
  <rcv guid="{EA1929C7-85F7-40DE-826A-94377FC9966E}" action="add"/>
</revisions>
</file>

<file path=xl/revisions/revisionLog47.xml><?xml version="1.0" encoding="utf-8"?>
<revisions xmlns="http://schemas.openxmlformats.org/spreadsheetml/2006/main" xmlns:r="http://schemas.openxmlformats.org/officeDocument/2006/relationships">
  <rcc rId="359" sId="3" numFmtId="4">
    <oc r="H91">
      <v>2341.4</v>
    </oc>
    <nc r="H91"/>
  </rcc>
</revisions>
</file>

<file path=xl/revisions/revisionLog48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год'!$A$1:$I$1149</formula>
    <oldFormula>'2014 год'!$A$1:$I$1149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год'!$A$8:$F$1149</formula>
    <oldFormula>'2014 год'!$A$8:$F$1149</oldFormula>
  </rdn>
  <rcv guid="{167491D8-6D6D-447D-A119-5E65D8431081}" action="add"/>
</revisions>
</file>

<file path=xl/revisions/revisionLog49.xml><?xml version="1.0" encoding="utf-8"?>
<revisions xmlns="http://schemas.openxmlformats.org/spreadsheetml/2006/main" xmlns:r="http://schemas.openxmlformats.org/officeDocument/2006/relationships">
  <rcc rId="364" sId="3">
    <oc r="K1149">
      <f>H1131+H1130+H1116+H579+H203</f>
    </oc>
    <nc r="K1149">
      <f>H1131+H1130+H1116+H579+H203</f>
    </nc>
  </rcc>
  <rcc rId="365" sId="3">
    <oc r="L1149">
      <f>I1131+I1130+I1116+I579+I203</f>
    </oc>
    <nc r="L1149">
      <f>I1131+I1130+I1116+I579+I203</f>
    </nc>
  </rcc>
  <rfmt sheetId="3" sqref="K12" start="0" length="0">
    <dxf>
      <font>
        <b val="0"/>
        <sz val="10"/>
        <color auto="1"/>
        <name val="Arial Cyr"/>
        <scheme val="none"/>
      </font>
    </dxf>
  </rfmt>
  <rfmt sheetId="3" sqref="L12" start="0" length="0">
    <dxf>
      <font>
        <b val="0"/>
        <sz val="10"/>
        <color auto="1"/>
        <name val="Arial Cyr"/>
        <scheme val="none"/>
      </font>
      <numFmt numFmtId="4" formatCode="#,##0.00"/>
    </dxf>
  </rfmt>
  <rcc rId="366" sId="3">
    <nc r="J12">
      <f>G448+G801+G1065+G1094</f>
    </nc>
  </rcc>
  <rcc rId="367" sId="3">
    <nc r="K12">
      <f>H448+H801+H1065+H1094</f>
    </nc>
  </rcc>
  <rcc rId="368" sId="3">
    <nc r="L12">
      <f>I448+I801+I1065+I1094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>
  <rcc rId="24" sId="5">
    <oc r="E281" t="inlineStr">
      <is>
        <t>99 0 6033</t>
      </is>
    </oc>
    <nc r="E281" t="inlineStr">
      <is>
        <t>99 0 5135</t>
      </is>
    </nc>
  </rcc>
  <rcc rId="25" sId="5">
    <oc r="E282" t="inlineStr">
      <is>
        <t>99 0 6033</t>
      </is>
    </oc>
    <nc r="E282" t="inlineStr">
      <is>
        <t>99 0 5135</t>
      </is>
    </nc>
  </rcc>
  <rcc rId="26" sId="5">
    <oc r="E283" t="inlineStr">
      <is>
        <t>99 0 6033</t>
      </is>
    </oc>
    <nc r="E283" t="inlineStr">
      <is>
        <t>99 0 5135</t>
      </is>
    </nc>
  </rcc>
  <rcc rId="27" sId="5">
    <oc r="E284" t="inlineStr">
      <is>
        <t>99 0 6033</t>
      </is>
    </oc>
    <nc r="E284" t="inlineStr">
      <is>
        <t>99 0 5135</t>
      </is>
    </nc>
  </rcc>
  <rcc rId="28" sId="5">
    <oc r="E285" t="inlineStr">
      <is>
        <t>99 0 6033</t>
      </is>
    </oc>
    <nc r="E285" t="inlineStr">
      <is>
        <t>99 0 5135</t>
      </is>
    </nc>
  </rcc>
  <rcc rId="29" sId="5">
    <oc r="A281" t="inlineStr">
      <is>
    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    </is>
    </oc>
    <nc r="A281"/>
  </rcc>
  <rcv guid="{EA1929C7-85F7-40DE-826A-94377FC9966E}" action="delete"/>
  <rdn rId="0" localSheetId="3" customView="1" name="Z_EA1929C7_85F7_40DE_826A_94377FC9966E_.wvu.PrintArea" hidden="1" oldHidden="1">
    <formula>'2014 год'!$A$1:$I$1130</formula>
    <oldFormula>'2014 год'!$A$1:$I$1130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год'!$A$8:$F$1130</formula>
    <oldFormula>'2014 год'!$A$8:$F$1130</oldFormula>
  </rdn>
  <rcv guid="{EA1929C7-85F7-40DE-826A-94377FC9966E}" action="add"/>
</revisions>
</file>

<file path=xl/revisions/revisionLog50.xml><?xml version="1.0" encoding="utf-8"?>
<revisions xmlns="http://schemas.openxmlformats.org/spreadsheetml/2006/main" xmlns:r="http://schemas.openxmlformats.org/officeDocument/2006/relationships">
  <rrc rId="369" sId="3" ref="A653:XFD656" action="insertRow">
    <undo index="0" exp="area" ref3D="1" dr="$G$1:$G$1048576" dn="Z_5B0ECC04_287D_41FE_BA8D_5B249E27F599_.wvu.Cols" sId="3"/>
  </rrc>
  <rfmt sheetId="3" sqref="A653" start="0" length="0">
    <dxf>
      <fill>
        <patternFill patternType="none">
          <bgColor indexed="65"/>
        </patternFill>
      </fill>
    </dxf>
  </rfmt>
  <rfmt sheetId="3" sqref="B653" start="0" length="0">
    <dxf>
      <fill>
        <patternFill patternType="none">
          <bgColor indexed="65"/>
        </patternFill>
      </fill>
    </dxf>
  </rfmt>
  <rfmt sheetId="3" sqref="C653" start="0" length="0">
    <dxf>
      <fill>
        <patternFill patternType="none">
          <bgColor indexed="65"/>
        </patternFill>
      </fill>
    </dxf>
  </rfmt>
  <rfmt sheetId="3" sqref="D653" start="0" length="0">
    <dxf>
      <fill>
        <patternFill patternType="none">
          <bgColor indexed="65"/>
        </patternFill>
      </fill>
    </dxf>
  </rfmt>
  <rfmt sheetId="3" sqref="E653" start="0" length="0">
    <dxf>
      <fill>
        <patternFill patternType="none">
          <bgColor indexed="65"/>
        </patternFill>
      </fill>
    </dxf>
  </rfmt>
  <rfmt sheetId="3" sqref="F653" start="0" length="0">
    <dxf>
      <fill>
        <patternFill patternType="none">
          <bgColor indexed="65"/>
        </patternFill>
      </fill>
    </dxf>
  </rfmt>
  <rfmt sheetId="3" sqref="G653" start="0" length="0">
    <dxf>
      <fill>
        <patternFill patternType="none">
          <bgColor indexed="65"/>
        </patternFill>
      </fill>
    </dxf>
  </rfmt>
  <rfmt sheetId="3" sqref="H653" start="0" length="0">
    <dxf>
      <fill>
        <patternFill patternType="none">
          <bgColor indexed="65"/>
        </patternFill>
      </fill>
    </dxf>
  </rfmt>
  <rfmt sheetId="3" sqref="I653" start="0" length="0">
    <dxf>
      <fill>
        <patternFill patternType="none">
          <bgColor indexed="65"/>
        </patternFill>
      </fill>
    </dxf>
  </rfmt>
  <rfmt sheetId="3" sqref="A654" start="0" length="0">
    <dxf>
      <fill>
        <patternFill patternType="none">
          <bgColor indexed="65"/>
        </patternFill>
      </fill>
    </dxf>
  </rfmt>
  <rfmt sheetId="3" sqref="B654" start="0" length="0">
    <dxf>
      <fill>
        <patternFill patternType="none">
          <bgColor indexed="65"/>
        </patternFill>
      </fill>
    </dxf>
  </rfmt>
  <rfmt sheetId="3" sqref="C654" start="0" length="0">
    <dxf>
      <fill>
        <patternFill patternType="none">
          <bgColor indexed="65"/>
        </patternFill>
      </fill>
    </dxf>
  </rfmt>
  <rfmt sheetId="3" sqref="D654" start="0" length="0">
    <dxf>
      <fill>
        <patternFill patternType="none">
          <bgColor indexed="65"/>
        </patternFill>
      </fill>
    </dxf>
  </rfmt>
  <rfmt sheetId="3" sqref="E654" start="0" length="0">
    <dxf>
      <fill>
        <patternFill patternType="none">
          <bgColor indexed="65"/>
        </patternFill>
      </fill>
    </dxf>
  </rfmt>
  <rfmt sheetId="3" sqref="F654" start="0" length="0">
    <dxf>
      <fill>
        <patternFill patternType="none">
          <bgColor indexed="65"/>
        </patternFill>
      </fill>
    </dxf>
  </rfmt>
  <rfmt sheetId="3" sqref="G654" start="0" length="0">
    <dxf>
      <fill>
        <patternFill patternType="none">
          <bgColor indexed="65"/>
        </patternFill>
      </fill>
    </dxf>
  </rfmt>
  <rfmt sheetId="3" sqref="H654" start="0" length="0">
    <dxf>
      <fill>
        <patternFill patternType="none">
          <bgColor indexed="65"/>
        </patternFill>
      </fill>
    </dxf>
  </rfmt>
  <rfmt sheetId="3" sqref="I654" start="0" length="0">
    <dxf>
      <fill>
        <patternFill patternType="none">
          <bgColor indexed="65"/>
        </patternFill>
      </fill>
    </dxf>
  </rfmt>
  <rfmt sheetId="3" sqref="A655" start="0" length="0">
    <dxf>
      <fill>
        <patternFill patternType="none">
          <bgColor indexed="65"/>
        </patternFill>
      </fill>
    </dxf>
  </rfmt>
  <rfmt sheetId="3" sqref="B655" start="0" length="0">
    <dxf>
      <fill>
        <patternFill patternType="none">
          <bgColor indexed="65"/>
        </patternFill>
      </fill>
    </dxf>
  </rfmt>
  <rfmt sheetId="3" sqref="C655" start="0" length="0">
    <dxf>
      <fill>
        <patternFill patternType="none">
          <bgColor indexed="65"/>
        </patternFill>
      </fill>
    </dxf>
  </rfmt>
  <rfmt sheetId="3" sqref="D655" start="0" length="0">
    <dxf>
      <fill>
        <patternFill patternType="none">
          <bgColor indexed="65"/>
        </patternFill>
      </fill>
    </dxf>
  </rfmt>
  <rfmt sheetId="3" sqref="E655" start="0" length="0">
    <dxf>
      <fill>
        <patternFill patternType="none">
          <bgColor indexed="65"/>
        </patternFill>
      </fill>
    </dxf>
  </rfmt>
  <rfmt sheetId="3" sqref="F655" start="0" length="0">
    <dxf>
      <fill>
        <patternFill patternType="none">
          <bgColor indexed="65"/>
        </patternFill>
      </fill>
    </dxf>
  </rfmt>
  <rfmt sheetId="3" sqref="G655" start="0" length="0">
    <dxf>
      <fill>
        <patternFill patternType="none">
          <bgColor indexed="65"/>
        </patternFill>
      </fill>
    </dxf>
  </rfmt>
  <rfmt sheetId="3" sqref="H655" start="0" length="0">
    <dxf>
      <fill>
        <patternFill patternType="none">
          <bgColor indexed="65"/>
        </patternFill>
      </fill>
    </dxf>
  </rfmt>
  <rfmt sheetId="3" sqref="I655" start="0" length="0">
    <dxf>
      <fill>
        <patternFill patternType="none">
          <bgColor indexed="65"/>
        </patternFill>
      </fill>
    </dxf>
  </rfmt>
  <rcc rId="370" sId="3">
    <nc r="B653" t="inlineStr">
      <is>
        <t>956</t>
      </is>
    </nc>
  </rcc>
  <rcc rId="371" sId="3">
    <nc r="B654" t="inlineStr">
      <is>
        <t>956</t>
      </is>
    </nc>
  </rcc>
  <rcc rId="372" sId="3">
    <nc r="B655" t="inlineStr">
      <is>
        <t>956</t>
      </is>
    </nc>
  </rcc>
  <rcc rId="373" sId="3">
    <nc r="B656" t="inlineStr">
      <is>
        <t>956</t>
      </is>
    </nc>
  </rcc>
  <rcc rId="374" sId="3" numFmtId="4">
    <nc r="C653">
      <v>7</v>
    </nc>
  </rcc>
  <rcc rId="375" sId="3" numFmtId="4">
    <nc r="D653">
      <v>2</v>
    </nc>
  </rcc>
  <rcc rId="376" sId="3" numFmtId="4">
    <nc r="C654">
      <v>7</v>
    </nc>
  </rcc>
  <rcc rId="377" sId="3" numFmtId="4">
    <nc r="D654">
      <v>2</v>
    </nc>
  </rcc>
  <rcc rId="378" sId="3" numFmtId="4">
    <nc r="C655">
      <v>7</v>
    </nc>
  </rcc>
  <rcc rId="379" sId="3" numFmtId="4">
    <nc r="D655">
      <v>2</v>
    </nc>
  </rcc>
  <rcc rId="380" sId="3" numFmtId="4">
    <nc r="C656">
      <v>7</v>
    </nc>
  </rcc>
  <rcc rId="381" sId="3" numFmtId="4">
    <nc r="D656">
      <v>2</v>
    </nc>
  </rcc>
  <rcc rId="382" sId="3">
    <nc r="E653" t="inlineStr">
      <is>
        <t>99 0 5014</t>
      </is>
    </nc>
  </rcc>
  <rcc rId="383" sId="3">
    <nc r="E654" t="inlineStr">
      <is>
        <t>99 0 5014</t>
      </is>
    </nc>
  </rcc>
  <rcc rId="384" sId="3">
    <nc r="E655" t="inlineStr">
      <is>
        <t>99 0 5014</t>
      </is>
    </nc>
  </rcc>
  <rcc rId="385" sId="3">
    <nc r="E656" t="inlineStr">
      <is>
        <t>99 0 5014</t>
      </is>
    </nc>
  </rcc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51.xml><?xml version="1.0" encoding="utf-8"?>
<revisions xmlns="http://schemas.openxmlformats.org/spreadsheetml/2006/main" xmlns:r="http://schemas.openxmlformats.org/officeDocument/2006/relationships">
  <rcc rId="387" sId="3">
    <nc r="A653" t="inlineStr">
      <is>
        <t xml:space="preserve">Реализация мероприятий федеральной целевой программы "Культура России (2012 - 2018 годы)"
</t>
      </is>
    </nc>
  </rcc>
  <rcc rId="388" sId="3">
    <nc r="A654" t="inlineStr">
      <is>
        <t>Предоставление субсидий бюджетным, автономным учреждениям и иным некоммерческим организациям</t>
      </is>
    </nc>
  </rcc>
  <rcc rId="389" sId="3">
    <nc r="A655" t="inlineStr">
      <is>
        <t>Субсидии автономным учреждениям</t>
      </is>
    </nc>
  </rcc>
  <rcc rId="390" sId="3">
    <nc r="A656" t="inlineStr">
      <is>
        <t>Субсидии автономным учреждениям на иные цели</t>
      </is>
    </nc>
  </rcc>
  <rcc rId="391" sId="3">
    <nc r="F654" t="inlineStr">
      <is>
        <t>600</t>
      </is>
    </nc>
  </rcc>
  <rcc rId="392" sId="3">
    <nc r="F655" t="inlineStr">
      <is>
        <t>620</t>
      </is>
    </nc>
  </rcc>
  <rcc rId="393" sId="3">
    <nc r="F656" t="inlineStr">
      <is>
        <t>622</t>
      </is>
    </nc>
  </rcc>
  <rcc rId="394" sId="3">
    <nc r="G655">
      <f>G656</f>
    </nc>
  </rcc>
  <rcc rId="395" sId="3">
    <nc r="G654">
      <f>G655</f>
    </nc>
  </rcc>
  <rcc rId="396" sId="3">
    <nc r="G653">
      <f>G654</f>
    </nc>
  </rcc>
  <rcc rId="397" sId="3">
    <nc r="H653">
      <f>H654</f>
    </nc>
  </rcc>
  <rcc rId="398" sId="3">
    <nc r="I653">
      <f>I654</f>
    </nc>
  </rcc>
  <rcc rId="399" sId="3">
    <nc r="H654">
      <f>H655</f>
    </nc>
  </rcc>
  <rcc rId="400" sId="3">
    <nc r="I654">
      <f>I655</f>
    </nc>
  </rcc>
  <rcc rId="401" sId="3">
    <nc r="H655">
      <f>H656</f>
    </nc>
  </rcc>
  <rcc rId="402" sId="3">
    <nc r="I655">
      <f>I656</f>
    </nc>
  </rcc>
  <rcc rId="403" sId="3">
    <nc r="I656">
      <f>G656+H656</f>
    </nc>
  </rcc>
  <rcc rId="404" sId="3" numFmtId="4">
    <nc r="H656">
      <v>132.5</v>
    </nc>
  </rcc>
  <rcc rId="405" sId="3">
    <oc r="G609">
      <f>G610+G617+G630+G639+G648+G657+G661</f>
    </oc>
    <nc r="G609">
      <f>G610+G617+G630+G639+G648+G657+G661+G653</f>
    </nc>
  </rcc>
  <rcc rId="406" sId="3">
    <oc r="H609">
      <f>H610+H617+H630+H639+H648+H657+H661</f>
    </oc>
    <nc r="H609">
      <f>H610+H617+H630+H639+H648+H657+H661+H653</f>
    </nc>
  </rcc>
  <rcc rId="407" sId="3">
    <oc r="I609">
      <f>I610+I617+I630+I639+I648+I657+I661</f>
    </oc>
    <nc r="I609">
      <f>I610+I617+I630+I639+I648+I657+I661+I653</f>
    </nc>
  </rcc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5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5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54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5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год'!$A$1:$I$1153</formula>
    <oldFormula>'2014 год'!$A$1:$I$1153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год'!$A$8:$F$1153</formula>
    <oldFormula>'2014 год'!$A$8:$F$1153</oldFormula>
  </rdn>
  <rcv guid="{167491D8-6D6D-447D-A119-5E65D8431081}" action="add"/>
</revisions>
</file>

<file path=xl/revisions/revisionLog56.xml><?xml version="1.0" encoding="utf-8"?>
<revisions xmlns="http://schemas.openxmlformats.org/spreadsheetml/2006/main" xmlns:r="http://schemas.openxmlformats.org/officeDocument/2006/relationships">
  <rcc rId="416" sId="3">
    <oc r="J11">
      <f>'\\server\Бюджет 2014\МУНИЦИПАЛЬНЫЙ район\Решения о бюджете муниципального района\Решение от 29.05.2014 г №\[Приложение 1,2 доходы МР.xlsx]2014 год'!$D$222</f>
    </oc>
    <nc r="J11">
      <f>'\\server\Бюджет 2014\МУНИЦИПАЛЬНЫЙ район\Решения о бюджете муниципального района\Решение от 29.05.2014 г №\[Приложение 1,2 доходы МР.xlsx]2014 год'!$D$222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>
  <rcc rId="417" sId="3" numFmtId="4">
    <oc r="H56">
      <v>0</v>
    </oc>
    <nc r="H56">
      <v>2.4</v>
    </nc>
  </rcc>
  <rcc rId="418" sId="3" numFmtId="4">
    <oc r="H1095">
      <v>0</v>
    </oc>
    <nc r="H1095">
      <v>0.2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>
  <rcc rId="419" sId="3" numFmtId="4">
    <oc r="H88">
      <v>0</v>
    </oc>
    <nc r="H88">
      <v>0.5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год'!$A$11:$G$1153</formula>
    <oldFormula>'2014 год'!$A$11:$G$1153</oldFormula>
  </rdn>
  <rcv guid="{DA15D12B-B687-4104-AF35-4470F046E021}" action="add"/>
</revisions>
</file>

<file path=xl/revisions/revisionLog6.xml><?xml version="1.0" encoding="utf-8"?>
<revisions xmlns="http://schemas.openxmlformats.org/spreadsheetml/2006/main" xmlns:r="http://schemas.openxmlformats.org/officeDocument/2006/relationships">
  <rcc rId="33" sId="5">
    <nc r="A281" t="inlineStr">
      <is>
    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    </is>
    </nc>
  </rcc>
  <rcv guid="{EA1929C7-85F7-40DE-826A-94377FC9966E}" action="delete"/>
  <rdn rId="0" localSheetId="3" customView="1" name="Z_EA1929C7_85F7_40DE_826A_94377FC9966E_.wvu.PrintArea" hidden="1" oldHidden="1">
    <formula>'2014 год'!$A$1:$I$1130</formula>
    <oldFormula>'2014 год'!$A$1:$I$1130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год'!$A$8:$F$1130</formula>
    <oldFormula>'2014 год'!$A$8:$F$1130</oldFormula>
  </rdn>
  <rcv guid="{EA1929C7-85F7-40DE-826A-94377FC9966E}" action="add"/>
</revisions>
</file>

<file path=xl/revisions/revisionLog60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год'!$A$1:$I$1153</formula>
    <oldFormula>'2014 год'!$A$1:$I$1153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год'!$A$8:$F$1153</formula>
    <oldFormula>'2014 год'!$A$8:$F$1153</oldFormula>
  </rdn>
  <rcv guid="{167491D8-6D6D-447D-A119-5E65D8431081}" action="add"/>
</revisions>
</file>

<file path=xl/revisions/revisionLog61.xml><?xml version="1.0" encoding="utf-8"?>
<revisions xmlns="http://schemas.openxmlformats.org/spreadsheetml/2006/main" xmlns:r="http://schemas.openxmlformats.org/officeDocument/2006/relationships">
  <rcc rId="425" sId="4">
    <oc r="D34">
      <f>'\\server\МУНИЦИПАЛЬНЫЙ район\Решения о бюджете муниципального района\Решение от 05.03.2014 №5-24-342\[Приложение 3,4 МР.xlsx]2015-2016 годы'!G229</f>
    </oc>
    <nc r="D34">
      <f>'2015-2016 годы'!G229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>
  <rcc rId="426" sId="3" numFmtId="4">
    <nc r="H19">
      <v>-242.2</v>
    </nc>
  </rcc>
  <rcc rId="427" sId="3" numFmtId="4">
    <nc r="H23">
      <v>242.2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>
  <rcc rId="428" sId="3" numFmtId="4">
    <oc r="H1127">
      <v>0</v>
    </oc>
    <nc r="H1127">
      <v>-6000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>
  <rcc rId="429" sId="3" numFmtId="4">
    <oc r="H1153">
      <v>0</v>
    </oc>
    <nc r="H1153">
      <v>1000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>
  <rcc rId="430" sId="3" numFmtId="4">
    <oc r="H308">
      <v>0</v>
    </oc>
    <nc r="H308">
      <v>5000</v>
    </nc>
  </rcc>
  <rcv guid="{EA1929C7-85F7-40DE-826A-94377FC9966E}" action="delete"/>
  <rdn rId="0" localSheetId="3" customView="1" name="Z_EA1929C7_85F7_40DE_826A_94377FC9966E_.wvu.PrintArea" hidden="1" oldHidden="1">
    <formula>'2014 год'!$A$1:$I$1153</formula>
    <oldFormula>'2014 год'!$A$1:$I$1153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год'!$A$8:$F$1153</formula>
    <oldFormula>'2014 год'!$A$8:$F$1153</oldFormula>
  </rdn>
  <rcv guid="{EA1929C7-85F7-40DE-826A-94377FC9966E}" action="add"/>
</revisions>
</file>

<file path=xl/revisions/revisionLog66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год'!$A$1:$I$1153</formula>
    <oldFormula>'2014 год'!$A$1:$I$1153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год'!$A$8:$F$1153</formula>
    <oldFormula>'2014 год'!$A$8:$F$1153</oldFormula>
  </rdn>
  <rcv guid="{EA1929C7-85F7-40DE-826A-94377FC9966E}" action="add"/>
</revisions>
</file>

<file path=xl/revisions/revisionLog67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год'!$A$1:$I$1153</formula>
    <oldFormula>'2014 год'!$A$1:$I$1153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год'!$A$8:$F$1153</formula>
    <oldFormula>'2014 год'!$A$8:$F$1153</oldFormula>
  </rdn>
  <rcv guid="{EA1929C7-85F7-40DE-826A-94377FC9966E}" action="add"/>
</revisions>
</file>

<file path=xl/revisions/revisionLog68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год'!$A$1:$I$1153</formula>
    <oldFormula>'2014 год'!$A$1:$I$1153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год'!$A$8:$F$1153</formula>
    <oldFormula>'2014 год'!$A$8:$F$1153</oldFormula>
  </rdn>
  <rcv guid="{167491D8-6D6D-447D-A119-5E65D8431081}" action="add"/>
</revisions>
</file>

<file path=xl/revisions/revisionLog69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год'!$A$1:$I$1153</formula>
    <oldFormula>'2014 год'!$A$1:$I$1153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год'!$A$8:$F$1153</formula>
    <oldFormula>'2014 год'!$A$8:$F$1153</oldFormula>
  </rdn>
  <rcv guid="{EA1929C7-85F7-40DE-826A-94377FC9966E}" action="add"/>
</revisions>
</file>

<file path=xl/revisions/revisionLog7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год'!$A$1:$I$1130</formula>
    <oldFormula>'2014 год'!$A$1:$I$1130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год'!$A$8:$F$1130</formula>
    <oldFormula>'2014 год'!$A$8:$F$1130</oldFormula>
  </rdn>
  <rcv guid="{EA1929C7-85F7-40DE-826A-94377FC9966E}" action="add"/>
</revisions>
</file>

<file path=xl/revisions/revisionLog70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год'!$A$1:$I$1153</formula>
    <oldFormula>'2014 год'!$A$1:$I$1153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год'!$A$8:$F$1153</formula>
    <oldFormula>'2014 год'!$A$8:$F$1153</oldFormula>
  </rdn>
  <rcv guid="{167491D8-6D6D-447D-A119-5E65D8431081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34CA7316_21D3_43B0_B4D3_6E9FC18023BF_.wvu.PrintArea" hidden="1" oldHidden="1">
    <oldFormula>'1'!#REF!</oldFormula>
  </rdn>
  <rcv guid="{34CA7316-21D3-43B0-B4D3-6E9FC18023BF}" action="delete"/>
  <rdn rId="0" localSheetId="2" customView="1" name="Z_34CA7316_21D3_43B0_B4D3_6E9FC18023BF_.wvu.PrintArea" hidden="1" oldHidden="1">
    <formula>'2014 '!$A$1:$F$58</formula>
  </rdn>
  <rdn rId="0" localSheetId="2" customView="1" name="Z_34CA7316_21D3_43B0_B4D3_6E9FC18023BF_.wvu.Cols" hidden="1" oldHidden="1">
    <formula>'2014 '!$D:$E</formula>
  </rdn>
  <rdn rId="0" localSheetId="3" customView="1" name="Z_34CA7316_21D3_43B0_B4D3_6E9FC18023BF_.wvu.PrintArea" hidden="1" oldHidden="1">
    <formula>'2014 год'!$A$1:$G$1142</formula>
    <oldFormula>'2014 год'!$A$1:$G$1142</oldFormula>
  </rdn>
  <rdn rId="0" localSheetId="3" customView="1" name="Z_34CA7316_21D3_43B0_B4D3_6E9FC18023BF_.wvu.PrintTitles" hidden="1" oldHidden="1">
    <formula>'2014 год'!$9:$10</formula>
    <oldFormula>'2014 год'!$9:$10</oldFormula>
  </rdn>
  <rdn rId="0" localSheetId="3" customView="1" name="Z_34CA7316_21D3_43B0_B4D3_6E9FC18023BF_.wvu.Cols" hidden="1" oldHidden="1">
    <formula>'2014 год'!$G:$H</formula>
  </rdn>
  <rdn rId="0" localSheetId="3" customView="1" name="Z_34CA7316_21D3_43B0_B4D3_6E9FC18023BF_.wvu.FilterData" hidden="1" oldHidden="1">
    <formula>'2014 год'!$A$8:$F$1142</formula>
    <oldFormula>'2014 год'!$A$11:$F$1142</oldFormula>
  </rdn>
  <rcv guid="{34CA7316-21D3-43B0-B4D3-6E9FC18023BF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CA7316-21D3-43B0-B4D3-6E9FC18023BF}" action="delete"/>
  <rdn rId="0" localSheetId="2" customView="1" name="Z_34CA7316_21D3_43B0_B4D3_6E9FC18023BF_.wvu.PrintArea" hidden="1" oldHidden="1">
    <formula>'2014 '!$A$1:$F$58</formula>
    <oldFormula>'2014 '!$A$1:$F$58</oldFormula>
  </rdn>
  <rdn rId="0" localSheetId="2" customView="1" name="Z_34CA7316_21D3_43B0_B4D3_6E9FC18023BF_.wvu.Cols" hidden="1" oldHidden="1">
    <formula>'2014 '!$D:$E</formula>
    <oldFormula>'2014 '!$D:$E</oldFormula>
  </rdn>
  <rdn rId="0" localSheetId="3" customView="1" name="Z_34CA7316_21D3_43B0_B4D3_6E9FC18023BF_.wvu.PrintArea" hidden="1" oldHidden="1">
    <formula>'2014 год'!$A$1:$G$1142</formula>
    <oldFormula>'2014 год'!$A$1:$G$1142</oldFormula>
  </rdn>
  <rdn rId="0" localSheetId="3" customView="1" name="Z_34CA7316_21D3_43B0_B4D3_6E9FC18023BF_.wvu.PrintTitles" hidden="1" oldHidden="1">
    <formula>'2014 год'!$9:$10</formula>
    <oldFormula>'2014 год'!$9:$10</oldFormula>
  </rdn>
  <rdn rId="0" localSheetId="3" customView="1" name="Z_34CA7316_21D3_43B0_B4D3_6E9FC18023BF_.wvu.Rows" hidden="1" oldHidden="1">
    <formula>'2014 год'!$338:$342,'2014 год'!$362:$365</formula>
  </rdn>
  <rdn rId="0" localSheetId="3" customView="1" name="Z_34CA7316_21D3_43B0_B4D3_6E9FC18023BF_.wvu.Cols" hidden="1" oldHidden="1">
    <formula>'2014 год'!$G:$H</formula>
    <oldFormula>'2014 год'!$G:$H</oldFormula>
  </rdn>
  <rdn rId="0" localSheetId="3" customView="1" name="Z_34CA7316_21D3_43B0_B4D3_6E9FC18023BF_.wvu.FilterData" hidden="1" oldHidden="1">
    <formula>'2014 год'!$A$8:$F$1142</formula>
    <oldFormula>'2014 год'!$A$8:$F$1142</oldFormula>
  </rdn>
  <rcv guid="{34CA7316-21D3-43B0-B4D3-6E9FC18023BF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CA7316-21D3-43B0-B4D3-6E9FC18023BF}" action="delete"/>
  <rdn rId="0" localSheetId="2" customView="1" name="Z_34CA7316_21D3_43B0_B4D3_6E9FC18023BF_.wvu.PrintArea" hidden="1" oldHidden="1">
    <formula>'2014 '!$A$1:$F$58</formula>
    <oldFormula>'2014 '!$A$1:$F$58</oldFormula>
  </rdn>
  <rdn rId="0" localSheetId="2" customView="1" name="Z_34CA7316_21D3_43B0_B4D3_6E9FC18023BF_.wvu.Cols" hidden="1" oldHidden="1">
    <formula>'2014 '!$D:$E</formula>
    <oldFormula>'2014 '!$D:$E</oldFormula>
  </rdn>
  <rdn rId="0" localSheetId="3" customView="1" name="Z_34CA7316_21D3_43B0_B4D3_6E9FC18023BF_.wvu.PrintArea" hidden="1" oldHidden="1">
    <formula>'2014 год'!$A$1:$G$1142</formula>
    <oldFormula>'2014 год'!$A$1:$G$1142</oldFormula>
  </rdn>
  <rdn rId="0" localSheetId="3" customView="1" name="Z_34CA7316_21D3_43B0_B4D3_6E9FC18023BF_.wvu.PrintTitles" hidden="1" oldHidden="1">
    <formula>'2014 год'!$9:$10</formula>
    <oldFormula>'2014 год'!$9:$10</oldFormula>
  </rdn>
  <rdn rId="0" localSheetId="3" customView="1" name="Z_34CA7316_21D3_43B0_B4D3_6E9FC18023BF_.wvu.Rows" hidden="1" oldHidden="1">
    <formula>'2014 год'!$338:$342,'2014 год'!$362:$365,'2014 год'!$373:$376</formula>
    <oldFormula>'2014 год'!$338:$342,'2014 год'!$362:$365</oldFormula>
  </rdn>
  <rdn rId="0" localSheetId="3" customView="1" name="Z_34CA7316_21D3_43B0_B4D3_6E9FC18023BF_.wvu.Cols" hidden="1" oldHidden="1">
    <formula>'2014 год'!$G:$H</formula>
    <oldFormula>'2014 год'!$G:$H</oldFormula>
  </rdn>
  <rdn rId="0" localSheetId="3" customView="1" name="Z_34CA7316_21D3_43B0_B4D3_6E9FC18023BF_.wvu.FilterData" hidden="1" oldHidden="1">
    <formula>'2014 год'!$A$8:$F$1142</formula>
    <oldFormula>'2014 год'!$A$8:$F$1142</oldFormula>
  </rdn>
  <rcv guid="{34CA7316-21D3-43B0-B4D3-6E9FC18023BF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CA7316-21D3-43B0-B4D3-6E9FC18023BF}" action="delete"/>
  <rdn rId="0" localSheetId="2" customView="1" name="Z_34CA7316_21D3_43B0_B4D3_6E9FC18023BF_.wvu.PrintArea" hidden="1" oldHidden="1">
    <formula>'2014 '!$A$1:$F$58</formula>
    <oldFormula>'2014 '!$A$1:$F$58</oldFormula>
  </rdn>
  <rdn rId="0" localSheetId="2" customView="1" name="Z_34CA7316_21D3_43B0_B4D3_6E9FC18023BF_.wvu.Cols" hidden="1" oldHidden="1">
    <formula>'2014 '!$D:$E</formula>
    <oldFormula>'2014 '!$D:$E</oldFormula>
  </rdn>
  <rdn rId="0" localSheetId="3" customView="1" name="Z_34CA7316_21D3_43B0_B4D3_6E9FC18023BF_.wvu.PrintArea" hidden="1" oldHidden="1">
    <formula>'2014 год'!$A$1:$G$1142</formula>
    <oldFormula>'2014 год'!$A$1:$G$1142</oldFormula>
  </rdn>
  <rdn rId="0" localSheetId="3" customView="1" name="Z_34CA7316_21D3_43B0_B4D3_6E9FC18023BF_.wvu.PrintTitles" hidden="1" oldHidden="1">
    <formula>'2014 год'!$9:$10</formula>
    <oldFormula>'2014 год'!$9:$10</oldFormula>
  </rdn>
  <rdn rId="0" localSheetId="3" customView="1" name="Z_34CA7316_21D3_43B0_B4D3_6E9FC18023BF_.wvu.Rows" hidden="1" oldHidden="1">
    <formula>'2014 год'!$338:$342,'2014 год'!$362:$365,'2014 год'!$373:$376</formula>
    <oldFormula>'2014 год'!$338:$342,'2014 год'!$362:$365,'2014 год'!$373:$376</oldFormula>
  </rdn>
  <rdn rId="0" localSheetId="3" customView="1" name="Z_34CA7316_21D3_43B0_B4D3_6E9FC18023BF_.wvu.Cols" hidden="1" oldHidden="1">
    <formula>'2014 год'!$G:$H</formula>
    <oldFormula>'2014 год'!$G:$H</oldFormula>
  </rdn>
  <rdn rId="0" localSheetId="3" customView="1" name="Z_34CA7316_21D3_43B0_B4D3_6E9FC18023BF_.wvu.FilterData" hidden="1" oldHidden="1">
    <formula>'2014 год'!$A$8:$F$1142</formula>
    <oldFormula>'2014 год'!$A$8:$F$1142</oldFormula>
  </rdn>
  <rcv guid="{34CA7316-21D3-43B0-B4D3-6E9FC18023BF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CA7316-21D3-43B0-B4D3-6E9FC18023BF}" action="delete"/>
  <rdn rId="0" localSheetId="2" customView="1" name="Z_34CA7316_21D3_43B0_B4D3_6E9FC18023BF_.wvu.PrintArea" hidden="1" oldHidden="1">
    <formula>'2014 '!$A$1:$F$58</formula>
    <oldFormula>'2014 '!$A$1:$F$58</oldFormula>
  </rdn>
  <rdn rId="0" localSheetId="2" customView="1" name="Z_34CA7316_21D3_43B0_B4D3_6E9FC18023BF_.wvu.Cols" hidden="1" oldHidden="1">
    <formula>'2014 '!$D:$E</formula>
    <oldFormula>'2014 '!$D:$E</oldFormula>
  </rdn>
  <rdn rId="0" localSheetId="3" customView="1" name="Z_34CA7316_21D3_43B0_B4D3_6E9FC18023BF_.wvu.PrintArea" hidden="1" oldHidden="1">
    <formula>'2014 год'!$A$1:$G$1142</formula>
    <oldFormula>'2014 год'!$A$1:$G$1142</oldFormula>
  </rdn>
  <rdn rId="0" localSheetId="3" customView="1" name="Z_34CA7316_21D3_43B0_B4D3_6E9FC18023BF_.wvu.PrintTitles" hidden="1" oldHidden="1">
    <formula>'2014 год'!$9:$10</formula>
    <oldFormula>'2014 год'!$9:$10</oldFormula>
  </rdn>
  <rdn rId="0" localSheetId="3" customView="1" name="Z_34CA7316_21D3_43B0_B4D3_6E9FC18023BF_.wvu.Rows" hidden="1" oldHidden="1">
    <formula>'2014 год'!$338:$342,'2014 год'!$362:$365,'2014 год'!$373:$376</formula>
    <oldFormula>'2014 год'!$338:$342,'2014 год'!$362:$365,'2014 год'!$373:$376</oldFormula>
  </rdn>
  <rdn rId="0" localSheetId="3" customView="1" name="Z_34CA7316_21D3_43B0_B4D3_6E9FC18023BF_.wvu.Cols" hidden="1" oldHidden="1">
    <formula>'2014 год'!$G:$H</formula>
    <oldFormula>'2014 год'!$G:$H</oldFormula>
  </rdn>
  <rdn rId="0" localSheetId="3" customView="1" name="Z_34CA7316_21D3_43B0_B4D3_6E9FC18023BF_.wvu.FilterData" hidden="1" oldHidden="1">
    <formula>'2014 год'!$A$8:$F$1142</formula>
    <oldFormula>'2014 год'!$A$8:$F$1142</oldFormula>
  </rdn>
  <rcv guid="{34CA7316-21D3-43B0-B4D3-6E9FC18023B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D783EC69_F0E8_4E94_8F64_266B49B321AA_.wvu.PrintArea" hidden="1" oldHidden="1">
    <formula>'2014 '!$A$1:$F$58</formula>
  </rdn>
  <rdn rId="0" localSheetId="2" customView="1" name="Z_D783EC69_F0E8_4E94_8F64_266B49B321AA_.wvu.Cols" hidden="1" oldHidden="1">
    <formula>'2014 '!$D:$E</formula>
  </rdn>
  <rdn rId="0" localSheetId="3" customView="1" name="Z_D783EC69_F0E8_4E94_8F64_266B49B321AA_.wvu.PrintArea" hidden="1" oldHidden="1">
    <formula>'2014 год'!$A$1:$I$1142</formula>
  </rdn>
  <rdn rId="0" localSheetId="3" customView="1" name="Z_D783EC69_F0E8_4E94_8F64_266B49B321AA_.wvu.PrintTitles" hidden="1" oldHidden="1">
    <formula>'2014 год'!$9:$10</formula>
  </rdn>
  <rdn rId="0" localSheetId="3" customView="1" name="Z_D783EC69_F0E8_4E94_8F64_266B49B321AA_.wvu.Rows" hidden="1" oldHidden="1">
    <formula>'2014 год'!$338:$342,'2014 год'!$362:$365,'2014 год'!$373:$376</formula>
  </rdn>
  <rdn rId="0" localSheetId="3" customView="1" name="Z_D783EC69_F0E8_4E94_8F64_266B49B321AA_.wvu.Cols" hidden="1" oldHidden="1">
    <formula>'2014 год'!$G:$H</formula>
  </rdn>
  <rdn rId="0" localSheetId="3" customView="1" name="Z_D783EC69_F0E8_4E94_8F64_266B49B321AA_.wvu.FilterData" hidden="1" oldHidden="1">
    <formula>'2014 год'!$A$8:$F$1142</formula>
  </rdn>
  <rcv guid="{D783EC69-F0E8-4E94-8F64-266B49B321AA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3" customView="1" name="Z_1C060685_541B_49B8_81E5_C9855E92EF71_.wvu.Cols" hidden="1" oldHidden="1">
    <oldFormula>'2014 год'!#REF!</oldFormula>
  </rdn>
  <rcv guid="{1C060685-541B-49B8-81E5-C9855E92EF71}" action="delete"/>
  <rdn rId="0" localSheetId="2" customView="1" name="Z_1C060685_541B_49B8_81E5_C9855E92EF71_.wvu.PrintArea" hidden="1" oldHidden="1">
    <formula>'2014 '!$A$1:$F$58</formula>
  </rdn>
  <rdn rId="0" localSheetId="2" customView="1" name="Z_1C060685_541B_49B8_81E5_C9855E92EF71_.wvu.Cols" hidden="1" oldHidden="1">
    <formula>'2014 '!$D:$E</formula>
  </rdn>
  <rdn rId="0" localSheetId="3" customView="1" name="Z_1C060685_541B_49B8_81E5_C9855E92EF71_.wvu.PrintArea" hidden="1" oldHidden="1">
    <formula>'2014 год'!$A$1:$I$1142</formula>
    <oldFormula>'2014 год'!$A$1:$G$1142</oldFormula>
  </rdn>
  <rdn rId="0" localSheetId="3" customView="1" name="Z_1C060685_541B_49B8_81E5_C9855E92EF71_.wvu.FilterData" hidden="1" oldHidden="1">
    <formula>'2014 год'!$A$8:$F$1142</formula>
    <oldFormula>'2014 год'!$A$8:$F$1142</oldFormula>
  </rdn>
  <rcv guid="{1C060685-541B-49B8-81E5-C9855E92EF71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CA7316-21D3-43B0-B4D3-6E9FC18023BF}" action="delete"/>
  <rdn rId="0" localSheetId="2" customView="1" name="Z_34CA7316_21D3_43B0_B4D3_6E9FC18023BF_.wvu.PrintArea" hidden="1" oldHidden="1">
    <formula>'2014 '!$A$1:$F$58</formula>
    <oldFormula>'2014 '!$A$1:$F$58</oldFormula>
  </rdn>
  <rdn rId="0" localSheetId="2" customView="1" name="Z_34CA7316_21D3_43B0_B4D3_6E9FC18023BF_.wvu.Cols" hidden="1" oldHidden="1">
    <formula>'2014 '!$D:$E</formula>
    <oldFormula>'2014 '!$D:$E</oldFormula>
  </rdn>
  <rdn rId="0" localSheetId="3" customView="1" name="Z_34CA7316_21D3_43B0_B4D3_6E9FC18023BF_.wvu.PrintArea" hidden="1" oldHidden="1">
    <formula>'2014 год'!$A$1:$I$1142</formula>
    <oldFormula>'2014 год'!$A$1:$G$1142</oldFormula>
  </rdn>
  <rdn rId="0" localSheetId="3" customView="1" name="Z_34CA7316_21D3_43B0_B4D3_6E9FC18023BF_.wvu.PrintTitles" hidden="1" oldHidden="1">
    <formula>'2014 год'!$9:$10</formula>
    <oldFormula>'2014 год'!$9:$10</oldFormula>
  </rdn>
  <rdn rId="0" localSheetId="3" customView="1" name="Z_34CA7316_21D3_43B0_B4D3_6E9FC18023BF_.wvu.Rows" hidden="1" oldHidden="1">
    <formula>'2014 год'!$338:$342,'2014 год'!$362:$365,'2014 год'!$373:$376</formula>
    <oldFormula>'2014 год'!$338:$342,'2014 год'!$362:$365,'2014 год'!$373:$376</oldFormula>
  </rdn>
  <rdn rId="0" localSheetId="3" customView="1" name="Z_34CA7316_21D3_43B0_B4D3_6E9FC18023BF_.wvu.Cols" hidden="1" oldHidden="1">
    <formula>'2014 год'!$G:$H</formula>
    <oldFormula>'2014 год'!$G:$H</oldFormula>
  </rdn>
  <rdn rId="0" localSheetId="3" customView="1" name="Z_34CA7316_21D3_43B0_B4D3_6E9FC18023BF_.wvu.FilterData" hidden="1" oldHidden="1">
    <formula>'2014 год'!$A$8:$F$1142</formula>
    <oldFormula>'2014 год'!$A$8:$F$1142</oldFormula>
  </rdn>
  <rcv guid="{34CA7316-21D3-43B0-B4D3-6E9FC18023BF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783EC69-F0E8-4E94-8F64-266B49B321AA}" action="delete"/>
  <rdn rId="0" localSheetId="2" customView="1" name="Z_D783EC69_F0E8_4E94_8F64_266B49B321AA_.wvu.PrintArea" hidden="1" oldHidden="1">
    <formula>'2014 '!$A$1:$F$58</formula>
    <oldFormula>'2014 '!$A$1:$F$58</oldFormula>
  </rdn>
  <rdn rId="0" localSheetId="2" customView="1" name="Z_D783EC69_F0E8_4E94_8F64_266B49B321AA_.wvu.Cols" hidden="1" oldHidden="1">
    <formula>'2014 '!$D:$E</formula>
    <oldFormula>'2014 '!$D:$E</oldFormula>
  </rdn>
  <rdn rId="0" localSheetId="3" customView="1" name="Z_D783EC69_F0E8_4E94_8F64_266B49B321AA_.wvu.PrintArea" hidden="1" oldHidden="1">
    <formula>'2014 год'!$A$1:$I$1142</formula>
    <oldFormula>'2014 год'!$A$1:$I$1142</oldFormula>
  </rdn>
  <rdn rId="0" localSheetId="3" customView="1" name="Z_D783EC69_F0E8_4E94_8F64_266B49B321AA_.wvu.PrintTitles" hidden="1" oldHidden="1">
    <formula>'2014 год'!$9:$10</formula>
    <oldFormula>'2014 год'!$9:$10</oldFormula>
  </rdn>
  <rdn rId="0" localSheetId="3" customView="1" name="Z_D783EC69_F0E8_4E94_8F64_266B49B321AA_.wvu.Rows" hidden="1" oldHidden="1">
    <formula>'2014 год'!$338:$342,'2014 год'!$362:$365,'2014 год'!$373:$376</formula>
    <oldFormula>'2014 год'!$338:$342,'2014 год'!$362:$365,'2014 год'!$373:$376</oldFormula>
  </rdn>
  <rdn rId="0" localSheetId="3" customView="1" name="Z_D783EC69_F0E8_4E94_8F64_266B49B321AA_.wvu.Cols" hidden="1" oldHidden="1">
    <formula>'2014 год'!$G:$H</formula>
    <oldFormula>'2014 год'!$G:$H</oldFormula>
  </rdn>
  <rdn rId="0" localSheetId="3" customView="1" name="Z_D783EC69_F0E8_4E94_8F64_266B49B321AA_.wvu.FilterData" hidden="1" oldHidden="1">
    <formula>'2014 год'!$A$8:$F$1142</formula>
    <oldFormula>'2014 год'!$A$8:$F$1142</oldFormula>
  </rdn>
  <rcv guid="{D783EC69-F0E8-4E94-8F64-266B49B321AA}" action="add"/>
</revisions>
</file>

<file path=xl/revisions/revisionLog8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'!$A$1:$F$58</formula>
    <oldFormula>'2014 '!$A$1:$F$58</oldFormula>
  </rdn>
  <rdn rId="0" localSheetId="3" customView="1" name="Z_167491D8_6D6D_447D_A119_5E65D8431081_.wvu.PrintArea" hidden="1" oldHidden="1">
    <formula>'2014 год'!$A$1:$I$1130</formula>
    <oldFormula>'2014 год'!$A$1:$I$1130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год'!$A$8:$F$1130</formula>
    <oldFormula>'2014 год'!$A$8:$F$1130</oldFormula>
  </rdn>
  <rcv guid="{167491D8-6D6D-447D-A119-5E65D8431081}" action="add"/>
</revisions>
</file>

<file path=xl/revisions/revisionLog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год'!$A$11:$G$1130</formula>
    <oldFormula>'2014 год'!$A$11:$G$1130</oldFormula>
  </rdn>
  <rcv guid="{DA15D12B-B687-4104-AF35-4470F046E02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0CADB299-4023-4788-80C7-3052D70E1FE4}" name="Администратор" id="-121819195" dateTime="2014-05-30T14:18:33"/>
  <userInfo guid="{95ACFF73-85A3-4462-8288-EFFED7E3F579}" name="Кузнецова" id="-1311738406" dateTime="2014-06-09T08:52:1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13" Type="http://schemas.openxmlformats.org/officeDocument/2006/relationships/printerSettings" Target="../printerSettings/printerSettings44.bin"/><Relationship Id="rId1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34.bin"/><Relationship Id="rId21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38.bin"/><Relationship Id="rId12" Type="http://schemas.openxmlformats.org/officeDocument/2006/relationships/printerSettings" Target="../printerSettings/printerSettings43.bin"/><Relationship Id="rId17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3.bin"/><Relationship Id="rId16" Type="http://schemas.openxmlformats.org/officeDocument/2006/relationships/printerSettings" Target="../printerSettings/printerSettings47.bin"/><Relationship Id="rId20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11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36.bin"/><Relationship Id="rId15" Type="http://schemas.openxmlformats.org/officeDocument/2006/relationships/printerSettings" Target="../printerSettings/printerSettings46.bin"/><Relationship Id="rId23" Type="http://schemas.openxmlformats.org/officeDocument/2006/relationships/printerSettings" Target="../printerSettings/printerSettings54.bin"/><Relationship Id="rId10" Type="http://schemas.openxmlformats.org/officeDocument/2006/relationships/printerSettings" Target="../printerSettings/printerSettings41.bin"/><Relationship Id="rId19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Relationship Id="rId14" Type="http://schemas.openxmlformats.org/officeDocument/2006/relationships/printerSettings" Target="../printerSettings/printerSettings45.bin"/><Relationship Id="rId22" Type="http://schemas.openxmlformats.org/officeDocument/2006/relationships/printerSettings" Target="../printerSettings/printerSettings5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view="pageBreakPreview" zoomScale="75" zoomScaleSheetLayoutView="75" workbookViewId="0">
      <selection activeCell="D47" sqref="D47:F47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/>
  <customSheetViews>
    <customSheetView guid="{D783EC69-F0E8-4E94-8F64-266B49B321AA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EA1929C7-85F7-40DE-826A-94377FC9966E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DA15D12B-B687-4104-AF35-4470F046E021}" scale="75" showPageBreaks="1" view="pageBreakPreview" showRuler="0">
      <selection activeCell="A50" sqref="A50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DCE8C298-05F2-4894-ADD9-0C8B1A668AE1}" scale="75" showPageBreaks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5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6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7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8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9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0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1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2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3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4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15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16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17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18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19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167491D8-6D6D-447D-A119-5E65D8431081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  <customSheetView guid="{34CA7316-21D3-43B0-B4D3-6E9FC18023BF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2"/>
      <headerFooter alignWithMargins="0"/>
    </customSheetView>
  </customSheetViews>
  <phoneticPr fontId="1" type="noConversion"/>
  <pageMargins left="1.26" right="0.14000000000000001" top="0.2" bottom="0.25" header="0.25" footer="0.25"/>
  <pageSetup paperSize="9" scale="58" orientation="portrait" r:id="rId2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60" workbookViewId="0">
      <selection activeCell="F6" sqref="F6"/>
    </sheetView>
  </sheetViews>
  <sheetFormatPr defaultRowHeight="12.75" x14ac:dyDescent="0.2"/>
  <cols>
    <col min="1" max="1" width="65" customWidth="1"/>
    <col min="2" max="2" width="13.140625" customWidth="1"/>
    <col min="3" max="3" width="12" customWidth="1"/>
    <col min="4" max="4" width="26.28515625" hidden="1" customWidth="1"/>
    <col min="5" max="5" width="24.7109375" hidden="1" customWidth="1"/>
    <col min="6" max="6" width="26.5703125" customWidth="1"/>
    <col min="8" max="8" width="15.42578125" bestFit="1" customWidth="1"/>
  </cols>
  <sheetData>
    <row r="1" spans="1:8" ht="25.5" customHeight="1" x14ac:dyDescent="0.2">
      <c r="A1" s="203" t="s">
        <v>454</v>
      </c>
      <c r="C1" s="202"/>
      <c r="D1" s="202"/>
    </row>
    <row r="2" spans="1:8" x14ac:dyDescent="0.2">
      <c r="A2" s="18"/>
      <c r="B2" s="19"/>
      <c r="C2" s="19"/>
      <c r="D2" s="19"/>
    </row>
    <row r="3" spans="1:8" ht="105.75" customHeight="1" x14ac:dyDescent="0.2">
      <c r="A3" s="363" t="s">
        <v>407</v>
      </c>
      <c r="B3" s="363"/>
      <c r="C3" s="363"/>
      <c r="D3" s="363"/>
    </row>
    <row r="4" spans="1:8" ht="23.25" x14ac:dyDescent="0.35">
      <c r="A4" s="163"/>
      <c r="B4" s="164"/>
      <c r="C4" s="165"/>
      <c r="D4" s="166" t="s">
        <v>119</v>
      </c>
    </row>
    <row r="5" spans="1:8" ht="23.25" x14ac:dyDescent="0.35">
      <c r="A5" s="167" t="s">
        <v>0</v>
      </c>
      <c r="B5" s="168" t="s">
        <v>120</v>
      </c>
      <c r="C5" s="167" t="s">
        <v>121</v>
      </c>
      <c r="D5" s="169" t="s">
        <v>122</v>
      </c>
      <c r="E5" s="169" t="s">
        <v>484</v>
      </c>
      <c r="F5" s="169" t="s">
        <v>122</v>
      </c>
    </row>
    <row r="6" spans="1:8" ht="22.5" x14ac:dyDescent="0.2">
      <c r="A6" s="170" t="s">
        <v>123</v>
      </c>
      <c r="B6" s="171"/>
      <c r="C6" s="171"/>
      <c r="D6" s="172">
        <f>D8+D15+D18+D23+D31+D37+D43+D47+D52+D56</f>
        <v>2799382.1</v>
      </c>
      <c r="E6" s="172">
        <f>E8+E15+E18+E23+E31+E37+E43+E47+E52+E56</f>
        <v>5653.9000000000042</v>
      </c>
      <c r="F6" s="172">
        <f>F8+F15+F18+F23+F31+F37+F43+F47+F52+F56</f>
        <v>2805035.9999999995</v>
      </c>
      <c r="H6" s="161">
        <f>'2014 год'!I11</f>
        <v>2805035.9999999995</v>
      </c>
    </row>
    <row r="7" spans="1:8" ht="23.25" x14ac:dyDescent="0.2">
      <c r="A7" s="173"/>
      <c r="B7" s="174"/>
      <c r="C7" s="174"/>
      <c r="D7" s="175"/>
      <c r="E7" s="175"/>
      <c r="F7" s="175"/>
      <c r="H7" s="20">
        <f>H6-F6</f>
        <v>0</v>
      </c>
    </row>
    <row r="8" spans="1:8" ht="22.5" x14ac:dyDescent="0.2">
      <c r="A8" s="176" t="s">
        <v>124</v>
      </c>
      <c r="B8" s="177">
        <v>1</v>
      </c>
      <c r="C8" s="177"/>
      <c r="D8" s="178">
        <f>SUM(D9:D13)</f>
        <v>212218.3</v>
      </c>
      <c r="E8" s="178">
        <f>SUM(E9:E13)</f>
        <v>-6046.9</v>
      </c>
      <c r="F8" s="178">
        <f>SUM(F9:F13)</f>
        <v>206171.39999999997</v>
      </c>
    </row>
    <row r="9" spans="1:8" ht="116.25" x14ac:dyDescent="0.2">
      <c r="A9" s="179" t="s">
        <v>32</v>
      </c>
      <c r="B9" s="180">
        <v>1</v>
      </c>
      <c r="C9" s="180">
        <v>3</v>
      </c>
      <c r="D9" s="181">
        <f>'2014 год'!G14</f>
        <v>2233.8999999999996</v>
      </c>
      <c r="E9" s="181">
        <f>'2014 год'!H14</f>
        <v>0</v>
      </c>
      <c r="F9" s="181">
        <f>D9+E9</f>
        <v>2233.8999999999996</v>
      </c>
    </row>
    <row r="10" spans="1:8" ht="120" customHeight="1" x14ac:dyDescent="0.2">
      <c r="A10" s="179" t="s">
        <v>33</v>
      </c>
      <c r="B10" s="180">
        <v>1</v>
      </c>
      <c r="C10" s="180">
        <v>4</v>
      </c>
      <c r="D10" s="181">
        <f>'2014 год'!G47</f>
        <v>93154.299999999988</v>
      </c>
      <c r="E10" s="181">
        <f>'2014 год'!H47</f>
        <v>2.4</v>
      </c>
      <c r="F10" s="181">
        <f>D10+E10</f>
        <v>93156.699999999983</v>
      </c>
    </row>
    <row r="11" spans="1:8" ht="93" x14ac:dyDescent="0.2">
      <c r="A11" s="182" t="s">
        <v>59</v>
      </c>
      <c r="B11" s="180">
        <v>1</v>
      </c>
      <c r="C11" s="180">
        <v>6</v>
      </c>
      <c r="D11" s="181">
        <f>'2014 год'!G26+'2014 год'!G1073</f>
        <v>21748.999999999996</v>
      </c>
      <c r="E11" s="181">
        <f>'2014 год'!H26+'2014 год'!H1073</f>
        <v>0.2</v>
      </c>
      <c r="F11" s="181">
        <f>D11+E11</f>
        <v>21749.199999999997</v>
      </c>
    </row>
    <row r="12" spans="1:8" ht="23.25" x14ac:dyDescent="0.2">
      <c r="A12" s="183" t="s">
        <v>108</v>
      </c>
      <c r="B12" s="180">
        <v>1</v>
      </c>
      <c r="C12" s="180">
        <v>11</v>
      </c>
      <c r="D12" s="181">
        <f>'2014 год'!G73</f>
        <v>1400</v>
      </c>
      <c r="E12" s="181">
        <f>'2014 год'!H73</f>
        <v>0</v>
      </c>
      <c r="F12" s="181">
        <f>D12+E12</f>
        <v>1400</v>
      </c>
    </row>
    <row r="13" spans="1:8" ht="23.25" x14ac:dyDescent="0.2">
      <c r="A13" s="179" t="s">
        <v>12</v>
      </c>
      <c r="B13" s="180">
        <v>1</v>
      </c>
      <c r="C13" s="180">
        <v>13</v>
      </c>
      <c r="D13" s="184">
        <f>'2014 год'!G78+'2014 год'!G1103+'2014 год'!G812</f>
        <v>93681.099999999991</v>
      </c>
      <c r="E13" s="184">
        <f>'2014 год'!H78+'2014 год'!H1103+'2014 год'!H812</f>
        <v>-6049.5</v>
      </c>
      <c r="F13" s="181">
        <f>D13+E13</f>
        <v>87631.599999999991</v>
      </c>
    </row>
    <row r="14" spans="1:8" ht="23.25" x14ac:dyDescent="0.2">
      <c r="A14" s="179"/>
      <c r="B14" s="180"/>
      <c r="C14" s="180"/>
      <c r="D14" s="181"/>
      <c r="E14" s="181"/>
      <c r="F14" s="181"/>
    </row>
    <row r="15" spans="1:8" ht="22.5" x14ac:dyDescent="0.2">
      <c r="A15" s="176" t="s">
        <v>125</v>
      </c>
      <c r="B15" s="177">
        <v>2</v>
      </c>
      <c r="C15" s="177"/>
      <c r="D15" s="185">
        <f>D16</f>
        <v>1401.7</v>
      </c>
      <c r="E15" s="185">
        <f>E16</f>
        <v>0</v>
      </c>
      <c r="F15" s="185">
        <f>F16</f>
        <v>1401.7</v>
      </c>
    </row>
    <row r="16" spans="1:8" ht="46.5" x14ac:dyDescent="0.2">
      <c r="A16" s="179" t="s">
        <v>80</v>
      </c>
      <c r="B16" s="180">
        <v>2</v>
      </c>
      <c r="C16" s="180">
        <v>3</v>
      </c>
      <c r="D16" s="181">
        <f>'2014 год'!G1118</f>
        <v>1401.7</v>
      </c>
      <c r="E16" s="181">
        <f>'2014 год'!H1118</f>
        <v>0</v>
      </c>
      <c r="F16" s="181">
        <f>D16+E16</f>
        <v>1401.7</v>
      </c>
    </row>
    <row r="17" spans="1:6" ht="23.25" x14ac:dyDescent="0.2">
      <c r="A17" s="179"/>
      <c r="B17" s="180"/>
      <c r="C17" s="180"/>
      <c r="D17" s="181"/>
      <c r="E17" s="181"/>
      <c r="F17" s="181"/>
    </row>
    <row r="18" spans="1:6" ht="45" x14ac:dyDescent="0.2">
      <c r="A18" s="176" t="s">
        <v>126</v>
      </c>
      <c r="B18" s="177">
        <v>3</v>
      </c>
      <c r="C18" s="177"/>
      <c r="D18" s="185">
        <f>SUM(D19:D21)</f>
        <v>13197.699999999999</v>
      </c>
      <c r="E18" s="185">
        <f>SUM(E19:E21)</f>
        <v>0</v>
      </c>
      <c r="F18" s="185">
        <f>SUM(F19:F21)</f>
        <v>13197.699999999999</v>
      </c>
    </row>
    <row r="19" spans="1:6" ht="23.25" x14ac:dyDescent="0.2">
      <c r="A19" s="179" t="s">
        <v>23</v>
      </c>
      <c r="B19" s="180">
        <v>3</v>
      </c>
      <c r="C19" s="180">
        <v>2</v>
      </c>
      <c r="D19" s="181">
        <f>'2014 год'!G113</f>
        <v>1725.6</v>
      </c>
      <c r="E19" s="181">
        <f>'2014 год'!H113</f>
        <v>0</v>
      </c>
      <c r="F19" s="181">
        <f>D19+E19</f>
        <v>1725.6</v>
      </c>
    </row>
    <row r="20" spans="1:6" ht="93" x14ac:dyDescent="0.2">
      <c r="A20" s="186" t="s">
        <v>127</v>
      </c>
      <c r="B20" s="180">
        <v>3</v>
      </c>
      <c r="C20" s="180">
        <v>9</v>
      </c>
      <c r="D20" s="181">
        <f>'2014 год'!G137</f>
        <v>11182.099999999999</v>
      </c>
      <c r="E20" s="181">
        <f>'2014 год'!H137</f>
        <v>0</v>
      </c>
      <c r="F20" s="181">
        <f>D20+E20</f>
        <v>11182.099999999999</v>
      </c>
    </row>
    <row r="21" spans="1:6" ht="69.75" x14ac:dyDescent="0.2">
      <c r="A21" s="186" t="s">
        <v>140</v>
      </c>
      <c r="B21" s="180">
        <v>3</v>
      </c>
      <c r="C21" s="180">
        <v>14</v>
      </c>
      <c r="D21" s="181">
        <f>'2014 год'!G149</f>
        <v>290</v>
      </c>
      <c r="E21" s="181">
        <f>'2014 год'!H149</f>
        <v>0</v>
      </c>
      <c r="F21" s="181">
        <f>D21+E21</f>
        <v>290</v>
      </c>
    </row>
    <row r="22" spans="1:6" ht="23.25" x14ac:dyDescent="0.2">
      <c r="A22" s="179"/>
      <c r="B22" s="180"/>
      <c r="C22" s="180"/>
      <c r="D22" s="181"/>
      <c r="E22" s="181"/>
      <c r="F22" s="181"/>
    </row>
    <row r="23" spans="1:6" ht="22.5" x14ac:dyDescent="0.2">
      <c r="A23" s="176" t="s">
        <v>128</v>
      </c>
      <c r="B23" s="177">
        <v>4</v>
      </c>
      <c r="C23" s="177"/>
      <c r="D23" s="185">
        <f>SUM(D24:D29)</f>
        <v>64238</v>
      </c>
      <c r="E23" s="185">
        <f>SUM(E24:E29)</f>
        <v>29662.799999999999</v>
      </c>
      <c r="F23" s="185">
        <f>SUM(F24:F29)</f>
        <v>93900.799999999988</v>
      </c>
    </row>
    <row r="24" spans="1:6" s="160" customFormat="1" ht="23.25" x14ac:dyDescent="0.2">
      <c r="A24" s="179" t="s">
        <v>139</v>
      </c>
      <c r="B24" s="180">
        <v>4</v>
      </c>
      <c r="C24" s="180">
        <v>1</v>
      </c>
      <c r="D24" s="181">
        <f>'2014 год'!G550</f>
        <v>12.5</v>
      </c>
      <c r="E24" s="181">
        <f>'2014 год'!H550</f>
        <v>0</v>
      </c>
      <c r="F24" s="181">
        <f t="shared" ref="F24:F29" si="0">D24+E24</f>
        <v>12.5</v>
      </c>
    </row>
    <row r="25" spans="1:6" ht="23.25" x14ac:dyDescent="0.2">
      <c r="A25" s="187" t="s">
        <v>60</v>
      </c>
      <c r="B25" s="180">
        <v>4</v>
      </c>
      <c r="C25" s="180">
        <v>5</v>
      </c>
      <c r="D25" s="181">
        <f>'2014 год'!G162</f>
        <v>35</v>
      </c>
      <c r="E25" s="181">
        <f>'2014 год'!H162</f>
        <v>0</v>
      </c>
      <c r="F25" s="181">
        <f t="shared" si="0"/>
        <v>35</v>
      </c>
    </row>
    <row r="26" spans="1:6" ht="23.25" x14ac:dyDescent="0.2">
      <c r="A26" s="236" t="s">
        <v>527</v>
      </c>
      <c r="B26" s="180">
        <v>4</v>
      </c>
      <c r="C26" s="180">
        <v>6</v>
      </c>
      <c r="D26" s="181">
        <f>'2014 год'!G169</f>
        <v>1000</v>
      </c>
      <c r="E26" s="181">
        <f>'2014 год'!H169</f>
        <v>0</v>
      </c>
      <c r="F26" s="181">
        <f t="shared" si="0"/>
        <v>1000</v>
      </c>
    </row>
    <row r="27" spans="1:6" ht="23.25" x14ac:dyDescent="0.2">
      <c r="A27" s="179" t="s">
        <v>30</v>
      </c>
      <c r="B27" s="180" t="s">
        <v>10</v>
      </c>
      <c r="C27" s="180" t="s">
        <v>22</v>
      </c>
      <c r="D27" s="181">
        <f>'2014 год'!G175</f>
        <v>2536.7000000000003</v>
      </c>
      <c r="E27" s="181">
        <f>'2014 год'!H175</f>
        <v>0</v>
      </c>
      <c r="F27" s="181">
        <f t="shared" si="0"/>
        <v>2536.7000000000003</v>
      </c>
    </row>
    <row r="28" spans="1:6" ht="23.25" x14ac:dyDescent="0.2">
      <c r="A28" s="179" t="s">
        <v>36</v>
      </c>
      <c r="B28" s="180">
        <v>4</v>
      </c>
      <c r="C28" s="180">
        <v>9</v>
      </c>
      <c r="D28" s="181">
        <f>'2014 год'!G191</f>
        <v>30660.1</v>
      </c>
      <c r="E28" s="181">
        <f>'2014 год'!H191</f>
        <v>29662.799999999999</v>
      </c>
      <c r="F28" s="181">
        <f t="shared" si="0"/>
        <v>60322.899999999994</v>
      </c>
    </row>
    <row r="29" spans="1:6" ht="46.5" x14ac:dyDescent="0.2">
      <c r="A29" s="179" t="s">
        <v>28</v>
      </c>
      <c r="B29" s="180">
        <v>4</v>
      </c>
      <c r="C29" s="180">
        <v>12</v>
      </c>
      <c r="D29" s="181">
        <f>'2014 год'!G228+'2014 год'!G557+'2014 год'!G848</f>
        <v>29993.7</v>
      </c>
      <c r="E29" s="181">
        <f>'2014 год'!H228+'2014 год'!H557+'2014 год'!H848</f>
        <v>0</v>
      </c>
      <c r="F29" s="181">
        <f t="shared" si="0"/>
        <v>29993.7</v>
      </c>
    </row>
    <row r="30" spans="1:6" ht="23.25" x14ac:dyDescent="0.2">
      <c r="A30" s="179"/>
      <c r="B30" s="180"/>
      <c r="C30" s="180"/>
      <c r="D30" s="181"/>
      <c r="E30" s="181"/>
      <c r="F30" s="181"/>
    </row>
    <row r="31" spans="1:6" ht="22.5" x14ac:dyDescent="0.2">
      <c r="A31" s="176" t="s">
        <v>129</v>
      </c>
      <c r="B31" s="177">
        <v>5</v>
      </c>
      <c r="C31" s="177"/>
      <c r="D31" s="185">
        <f>SUM(D32:D35)</f>
        <v>1140108.8999999999</v>
      </c>
      <c r="E31" s="185">
        <f>SUM(E32:E35)</f>
        <v>-19532.699999999997</v>
      </c>
      <c r="F31" s="185">
        <f>SUM(F32:F35)</f>
        <v>1120576.2</v>
      </c>
    </row>
    <row r="32" spans="1:6" ht="23.25" x14ac:dyDescent="0.2">
      <c r="A32" s="179" t="s">
        <v>17</v>
      </c>
      <c r="B32" s="180">
        <v>5</v>
      </c>
      <c r="C32" s="180">
        <v>1</v>
      </c>
      <c r="D32" s="181">
        <f>'2014 год'!G254+'2014 год'!G855</f>
        <v>866931</v>
      </c>
      <c r="E32" s="181">
        <f>'2014 год'!H254+'2014 год'!H855</f>
        <v>-2775.6999999999971</v>
      </c>
      <c r="F32" s="181">
        <f>D32+E32</f>
        <v>864155.3</v>
      </c>
    </row>
    <row r="33" spans="1:6" ht="23.25" x14ac:dyDescent="0.2">
      <c r="A33" s="179" t="s">
        <v>83</v>
      </c>
      <c r="B33" s="180">
        <v>5</v>
      </c>
      <c r="C33" s="180">
        <v>2</v>
      </c>
      <c r="D33" s="181">
        <f>'2014 год'!G299</f>
        <v>228154.8</v>
      </c>
      <c r="E33" s="181">
        <f>'2014 год'!H299</f>
        <v>8401.5999999999985</v>
      </c>
      <c r="F33" s="181">
        <f>D33+E33</f>
        <v>236556.4</v>
      </c>
    </row>
    <row r="34" spans="1:6" ht="23.25" x14ac:dyDescent="0.2">
      <c r="A34" s="179" t="s">
        <v>136</v>
      </c>
      <c r="B34" s="180">
        <v>5</v>
      </c>
      <c r="C34" s="180">
        <v>3</v>
      </c>
      <c r="D34" s="181">
        <f>'2014 год'!G346</f>
        <v>33059.699999999997</v>
      </c>
      <c r="E34" s="181">
        <f>'2014 год'!H346</f>
        <v>-23700</v>
      </c>
      <c r="F34" s="181">
        <f>D34+E34</f>
        <v>9359.6999999999971</v>
      </c>
    </row>
    <row r="35" spans="1:6" ht="46.5" x14ac:dyDescent="0.2">
      <c r="A35" s="188" t="s">
        <v>144</v>
      </c>
      <c r="B35" s="180">
        <v>5</v>
      </c>
      <c r="C35" s="180">
        <v>5</v>
      </c>
      <c r="D35" s="181">
        <f>'2014 год'!G377</f>
        <v>11963.4</v>
      </c>
      <c r="E35" s="181">
        <f>'2014 год'!H377</f>
        <v>-1458.6</v>
      </c>
      <c r="F35" s="181">
        <f>D35+E35</f>
        <v>10504.8</v>
      </c>
    </row>
    <row r="36" spans="1:6" ht="23.25" x14ac:dyDescent="0.2">
      <c r="A36" s="179"/>
      <c r="B36" s="180"/>
      <c r="C36" s="180"/>
      <c r="D36" s="181"/>
      <c r="E36" s="181"/>
      <c r="F36" s="181"/>
    </row>
    <row r="37" spans="1:6" ht="22.5" x14ac:dyDescent="0.2">
      <c r="A37" s="176" t="s">
        <v>130</v>
      </c>
      <c r="B37" s="177">
        <v>7</v>
      </c>
      <c r="C37" s="177"/>
      <c r="D37" s="185">
        <f>SUM(D38:D41)</f>
        <v>1093679.1000000001</v>
      </c>
      <c r="E37" s="185">
        <f>SUM(E38:E41)</f>
        <v>570.70000000000005</v>
      </c>
      <c r="F37" s="185">
        <f>SUM(F38:F41)</f>
        <v>1094249.8</v>
      </c>
    </row>
    <row r="38" spans="1:6" ht="23.25" x14ac:dyDescent="0.2">
      <c r="A38" s="179" t="s">
        <v>19</v>
      </c>
      <c r="B38" s="180">
        <v>7</v>
      </c>
      <c r="C38" s="180">
        <v>1</v>
      </c>
      <c r="D38" s="181">
        <f>'2014 год'!G864</f>
        <v>325463.39999999997</v>
      </c>
      <c r="E38" s="181">
        <f>'2014 год'!H864</f>
        <v>1801.9</v>
      </c>
      <c r="F38" s="181">
        <f>D38+E38</f>
        <v>327265.3</v>
      </c>
    </row>
    <row r="39" spans="1:6" ht="23.25" x14ac:dyDescent="0.2">
      <c r="A39" s="179" t="s">
        <v>131</v>
      </c>
      <c r="B39" s="180">
        <v>7</v>
      </c>
      <c r="C39" s="180">
        <v>2</v>
      </c>
      <c r="D39" s="181">
        <f>'2014 год'!G902+'2014 год'!G603+'2014 год'!G398</f>
        <v>698470.9</v>
      </c>
      <c r="E39" s="181">
        <f>'2014 год'!H397+'2014 год'!H602+'2014 год'!H901</f>
        <v>-1582.9</v>
      </c>
      <c r="F39" s="181">
        <f>D39+E39</f>
        <v>696888</v>
      </c>
    </row>
    <row r="40" spans="1:6" ht="46.5" x14ac:dyDescent="0.2">
      <c r="A40" s="179" t="s">
        <v>24</v>
      </c>
      <c r="B40" s="180">
        <v>7</v>
      </c>
      <c r="C40" s="180">
        <v>7</v>
      </c>
      <c r="D40" s="181">
        <f>'2014 год'!G404+'2014 год'!G962</f>
        <v>9343.6</v>
      </c>
      <c r="E40" s="181">
        <f>'2014 год'!H404+'2014 год'!H962</f>
        <v>351.7</v>
      </c>
      <c r="F40" s="181">
        <f>D40+E40</f>
        <v>9695.3000000000011</v>
      </c>
    </row>
    <row r="41" spans="1:6" ht="23.25" x14ac:dyDescent="0.2">
      <c r="A41" s="179" t="s">
        <v>21</v>
      </c>
      <c r="B41" s="180">
        <v>7</v>
      </c>
      <c r="C41" s="180">
        <v>9</v>
      </c>
      <c r="D41" s="181">
        <f>'2014 год'!G1009</f>
        <v>60401.200000000004</v>
      </c>
      <c r="E41" s="181">
        <f>'2014 год'!H1009</f>
        <v>-7.1054273576010019E-15</v>
      </c>
      <c r="F41" s="181">
        <f>D41+E41</f>
        <v>60401.200000000004</v>
      </c>
    </row>
    <row r="42" spans="1:6" ht="23.25" x14ac:dyDescent="0.2">
      <c r="A42" s="179"/>
      <c r="B42" s="180"/>
      <c r="C42" s="180"/>
      <c r="D42" s="181"/>
      <c r="E42" s="181"/>
      <c r="F42" s="181"/>
    </row>
    <row r="43" spans="1:6" ht="22.5" x14ac:dyDescent="0.2">
      <c r="A43" s="176" t="s">
        <v>132</v>
      </c>
      <c r="B43" s="177">
        <v>8</v>
      </c>
      <c r="C43" s="177"/>
      <c r="D43" s="185">
        <f>SUM(D44:D45)</f>
        <v>142777.20000000001</v>
      </c>
      <c r="E43" s="185">
        <f>SUM(E44:E45)</f>
        <v>0</v>
      </c>
      <c r="F43" s="185">
        <f>SUM(F44:F45)</f>
        <v>142777.20000000001</v>
      </c>
    </row>
    <row r="44" spans="1:6" ht="23.25" x14ac:dyDescent="0.2">
      <c r="A44" s="179" t="s">
        <v>31</v>
      </c>
      <c r="B44" s="180">
        <v>8</v>
      </c>
      <c r="C44" s="180">
        <v>1</v>
      </c>
      <c r="D44" s="181">
        <f>'2014 год'!G660</f>
        <v>114388.50000000001</v>
      </c>
      <c r="E44" s="181">
        <f>'2014 год'!H660</f>
        <v>0</v>
      </c>
      <c r="F44" s="181">
        <f>D44+E44</f>
        <v>114388.50000000001</v>
      </c>
    </row>
    <row r="45" spans="1:6" ht="46.5" x14ac:dyDescent="0.2">
      <c r="A45" s="179" t="s">
        <v>71</v>
      </c>
      <c r="B45" s="180">
        <v>8</v>
      </c>
      <c r="C45" s="180">
        <v>4</v>
      </c>
      <c r="D45" s="181">
        <f>'2014 год'!G748</f>
        <v>28388.7</v>
      </c>
      <c r="E45" s="181">
        <f>'2014 год'!H748</f>
        <v>0</v>
      </c>
      <c r="F45" s="181">
        <f>D45+E45</f>
        <v>28388.7</v>
      </c>
    </row>
    <row r="46" spans="1:6" ht="23.25" x14ac:dyDescent="0.2">
      <c r="A46" s="179"/>
      <c r="B46" s="180"/>
      <c r="C46" s="180"/>
      <c r="D46" s="181"/>
      <c r="E46" s="181"/>
      <c r="F46" s="181"/>
    </row>
    <row r="47" spans="1:6" ht="22.5" x14ac:dyDescent="0.2">
      <c r="A47" s="176" t="s">
        <v>133</v>
      </c>
      <c r="B47" s="177">
        <v>10</v>
      </c>
      <c r="C47" s="177"/>
      <c r="D47" s="185">
        <f>SUM(D48:D50)</f>
        <v>65094.5</v>
      </c>
      <c r="E47" s="185">
        <f>SUM(E48:E50)</f>
        <v>0</v>
      </c>
      <c r="F47" s="185">
        <f>SUM(F48:F50)</f>
        <v>65094.5</v>
      </c>
    </row>
    <row r="48" spans="1:6" ht="23.25" x14ac:dyDescent="0.2">
      <c r="A48" s="179" t="s">
        <v>25</v>
      </c>
      <c r="B48" s="180">
        <v>10</v>
      </c>
      <c r="C48" s="180">
        <v>1</v>
      </c>
      <c r="D48" s="181">
        <f>'2014 год'!G428</f>
        <v>5377.8</v>
      </c>
      <c r="E48" s="181">
        <f>'2014 год'!H428</f>
        <v>0</v>
      </c>
      <c r="F48" s="181">
        <f>D48+E48</f>
        <v>5377.8</v>
      </c>
    </row>
    <row r="49" spans="1:6" ht="23.25" x14ac:dyDescent="0.2">
      <c r="A49" s="189" t="s">
        <v>29</v>
      </c>
      <c r="B49" s="180">
        <v>10</v>
      </c>
      <c r="C49" s="180">
        <v>3</v>
      </c>
      <c r="D49" s="181">
        <f>'2014 год'!G437+'2014 год'!G788+'2014 год'!G1045</f>
        <v>5222.6000000000004</v>
      </c>
      <c r="E49" s="181">
        <f>'2014 год'!H437+'2014 год'!H788+'2014 год'!H1045</f>
        <v>0</v>
      </c>
      <c r="F49" s="181">
        <f>D49+E49</f>
        <v>5222.6000000000004</v>
      </c>
    </row>
    <row r="50" spans="1:6" ht="23.25" x14ac:dyDescent="0.2">
      <c r="A50" s="189" t="s">
        <v>62</v>
      </c>
      <c r="B50" s="180">
        <v>10</v>
      </c>
      <c r="C50" s="180">
        <v>4</v>
      </c>
      <c r="D50" s="181">
        <f>'2014 год'!G471+'2014 год'!G800+'2014 год'!G1052</f>
        <v>54494.1</v>
      </c>
      <c r="E50" s="181">
        <f>'2014 год'!H471+'2014 год'!H800+'2014 год'!H1052</f>
        <v>0</v>
      </c>
      <c r="F50" s="181">
        <f>D50+E50</f>
        <v>54494.1</v>
      </c>
    </row>
    <row r="51" spans="1:6" ht="23.25" x14ac:dyDescent="0.2">
      <c r="A51" s="179"/>
      <c r="B51" s="180"/>
      <c r="C51" s="180"/>
      <c r="D51" s="181"/>
      <c r="E51" s="181"/>
      <c r="F51" s="181"/>
    </row>
    <row r="52" spans="1:6" ht="23.25" x14ac:dyDescent="0.2">
      <c r="A52" s="176" t="s">
        <v>134</v>
      </c>
      <c r="B52" s="190">
        <v>11</v>
      </c>
      <c r="C52" s="180"/>
      <c r="D52" s="191">
        <f>D54+D53</f>
        <v>28359.300000000003</v>
      </c>
      <c r="E52" s="191">
        <f>E54+E53</f>
        <v>0</v>
      </c>
      <c r="F52" s="191">
        <f>F54+F53</f>
        <v>28359.300000000003</v>
      </c>
    </row>
    <row r="53" spans="1:6" ht="23.25" x14ac:dyDescent="0.2">
      <c r="A53" s="179" t="s">
        <v>76</v>
      </c>
      <c r="B53" s="192">
        <v>11</v>
      </c>
      <c r="C53" s="192">
        <v>1</v>
      </c>
      <c r="D53" s="193">
        <f>'2014 год'!G495</f>
        <v>26433.9</v>
      </c>
      <c r="E53" s="193">
        <f>'2014 год'!H495</f>
        <v>0</v>
      </c>
      <c r="F53" s="260">
        <f>D53+E53</f>
        <v>26433.9</v>
      </c>
    </row>
    <row r="54" spans="1:6" ht="23.25" x14ac:dyDescent="0.2">
      <c r="A54" s="179" t="s">
        <v>72</v>
      </c>
      <c r="B54" s="180">
        <v>11</v>
      </c>
      <c r="C54" s="180">
        <v>2</v>
      </c>
      <c r="D54" s="181">
        <f>'2014 год'!G521</f>
        <v>1925.4</v>
      </c>
      <c r="E54" s="181">
        <f>'2014 год'!H521</f>
        <v>0</v>
      </c>
      <c r="F54" s="181">
        <f>D54+E54</f>
        <v>1925.4</v>
      </c>
    </row>
    <row r="55" spans="1:6" ht="23.25" x14ac:dyDescent="0.2">
      <c r="A55" s="179"/>
      <c r="B55" s="180"/>
      <c r="C55" s="180"/>
      <c r="D55" s="181"/>
      <c r="E55" s="181"/>
      <c r="F55" s="181"/>
    </row>
    <row r="56" spans="1:6" ht="90" x14ac:dyDescent="0.2">
      <c r="A56" s="176" t="s">
        <v>135</v>
      </c>
      <c r="B56" s="190">
        <v>14</v>
      </c>
      <c r="C56" s="180"/>
      <c r="D56" s="191">
        <f>SUM(D57:D58)</f>
        <v>38307.4</v>
      </c>
      <c r="E56" s="191">
        <f>SUM(E57:E58)</f>
        <v>1000</v>
      </c>
      <c r="F56" s="191">
        <f>SUM(F57:F58)</f>
        <v>39307.4</v>
      </c>
    </row>
    <row r="57" spans="1:6" ht="73.5" customHeight="1" x14ac:dyDescent="0.2">
      <c r="A57" s="182" t="s">
        <v>74</v>
      </c>
      <c r="B57" s="192">
        <v>14</v>
      </c>
      <c r="C57" s="180">
        <v>1</v>
      </c>
      <c r="D57" s="193">
        <f>'2014 год'!G1125</f>
        <v>5858</v>
      </c>
      <c r="E57" s="193">
        <f>'2014 год'!H1125</f>
        <v>0</v>
      </c>
      <c r="F57" s="260">
        <f>D57+E57</f>
        <v>5858</v>
      </c>
    </row>
    <row r="58" spans="1:6" ht="23.25" x14ac:dyDescent="0.2">
      <c r="A58" s="179" t="s">
        <v>75</v>
      </c>
      <c r="B58" s="180">
        <v>14</v>
      </c>
      <c r="C58" s="180">
        <v>2</v>
      </c>
      <c r="D58" s="181">
        <f>'2014 год'!G1137</f>
        <v>32449.4</v>
      </c>
      <c r="E58" s="181">
        <f>'2014 год'!H1137</f>
        <v>1000</v>
      </c>
      <c r="F58" s="181">
        <f>D58+E58</f>
        <v>33449.4</v>
      </c>
    </row>
  </sheetData>
  <customSheetViews>
    <customSheetView guid="{D783EC69-F0E8-4E94-8F64-266B49B321AA}" scale="60" showPageBreaks="1" printArea="1" hiddenColumns="1" view="pageBreakPreview">
      <selection activeCell="F6" sqref="F6"/>
      <pageMargins left="1.4960629921259843" right="0.70866141732283472" top="0.74803149606299213" bottom="0.74803149606299213" header="0.31496062992125984" footer="0.31496062992125984"/>
      <pageSetup paperSize="9" scale="43" orientation="portrait" r:id="rId1"/>
    </customSheetView>
    <customSheetView guid="{1C060685-541B-49B8-81E5-C9855E92EF71}" scale="60" showPageBreaks="1" printArea="1" hiddenColumns="1" view="pageBreakPreview">
      <selection activeCell="F6" sqref="F6"/>
      <pageMargins left="1.4960629921259843" right="0.70866141732283472" top="0.74803149606299213" bottom="0.74803149606299213" header="0.31496062992125984" footer="0.31496062992125984"/>
      <pageSetup paperSize="9" scale="43" orientation="portrait" r:id="rId2"/>
    </customSheetView>
    <customSheetView guid="{EA1929C7-85F7-40DE-826A-94377FC9966E}">
      <selection activeCell="A56" sqref="A56:XFD56"/>
      <pageMargins left="0.70866141732283472" right="0.70866141732283472" top="0.74803149606299213" bottom="0.74803149606299213" header="0.31496062992125984" footer="0.31496062992125984"/>
      <pageSetup paperSize="9" scale="75" orientation="portrait" r:id="rId3"/>
    </customSheetView>
    <customSheetView guid="{DA15D12B-B687-4104-AF35-4470F046E021}" scale="70">
      <selection activeCell="K4" sqref="K4"/>
      <pageMargins left="0.27559055118110237" right="0.15748031496062992" top="0.25" bottom="0.15748031496062992" header="0.31496062992125984" footer="0.31496062992125984"/>
      <pageSetup paperSize="9" scale="60" orientation="portrait" r:id="rId4"/>
    </customSheetView>
    <customSheetView guid="{DCE8C298-05F2-4894-ADD9-0C8B1A668AE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5"/>
    </customSheetView>
    <customSheetView guid="{167491D8-6D6D-447D-A119-5E65D8431081}" scale="60" showPageBreaks="1" printArea="1" hiddenColumns="1" view="pageBreakPreview">
      <selection activeCell="F6" sqref="F6"/>
      <pageMargins left="1.4960629921259843" right="0.70866141732283472" top="0.74803149606299213" bottom="0.74803149606299213" header="0.31496062992125984" footer="0.31496062992125984"/>
      <pageSetup paperSize="9" scale="43" orientation="portrait" r:id="rId6"/>
    </customSheetView>
    <customSheetView guid="{34CA7316-21D3-43B0-B4D3-6E9FC18023BF}" scale="60" showPageBreaks="1" printArea="1" hiddenColumns="1" view="pageBreakPreview">
      <selection activeCell="F6" sqref="F6"/>
      <pageMargins left="1.4960629921259843" right="0.70866141732283472" top="0.74803149606299213" bottom="0.74803149606299213" header="0.31496062992125984" footer="0.31496062992125984"/>
      <pageSetup paperSize="9" scale="43" orientation="portrait" r:id="rId7"/>
    </customSheetView>
  </customSheetViews>
  <mergeCells count="1">
    <mergeCell ref="A3:D3"/>
  </mergeCells>
  <pageMargins left="1.4960629921259843" right="0.70866141732283472" top="0.74803149606299213" bottom="0.74803149606299213" header="0.31496062992125984" footer="0.31496062992125984"/>
  <pageSetup paperSize="9" scale="43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N1275"/>
  <sheetViews>
    <sheetView showGridLines="0" tabSelected="1" showRuler="0" view="pageBreakPreview" zoomScaleNormal="100" zoomScaleSheetLayoutView="100" workbookViewId="0">
      <pane ySplit="4335" topLeftCell="A10"/>
      <selection activeCell="J7" sqref="J7"/>
      <selection pane="bottomLeft" activeCell="A10" sqref="A10"/>
    </sheetView>
  </sheetViews>
  <sheetFormatPr defaultRowHeight="12.75" x14ac:dyDescent="0.2"/>
  <cols>
    <col min="1" max="1" width="55.14062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.7109375" customWidth="1"/>
    <col min="7" max="7" width="12.42578125" hidden="1" customWidth="1"/>
    <col min="8" max="8" width="0.140625" hidden="1" customWidth="1"/>
    <col min="9" max="9" width="13.7109375" customWidth="1"/>
    <col min="10" max="10" width="15" customWidth="1"/>
    <col min="11" max="11" width="11.7109375" bestFit="1" customWidth="1"/>
    <col min="12" max="12" width="15.28515625" customWidth="1"/>
  </cols>
  <sheetData>
    <row r="1" spans="1:14" ht="14.25" x14ac:dyDescent="0.2">
      <c r="B1" s="29"/>
      <c r="C1" s="29"/>
      <c r="D1" s="29"/>
      <c r="E1" s="29"/>
      <c r="F1" s="29"/>
      <c r="G1" s="270"/>
      <c r="H1" s="270"/>
      <c r="I1" s="270" t="s">
        <v>141</v>
      </c>
      <c r="J1" s="227"/>
      <c r="K1" s="227"/>
      <c r="L1" s="227"/>
      <c r="M1" s="227"/>
      <c r="N1" s="227"/>
    </row>
    <row r="2" spans="1:14" ht="15" x14ac:dyDescent="0.25">
      <c r="B2" s="230"/>
      <c r="C2" s="230"/>
      <c r="D2" s="230"/>
      <c r="E2" s="230"/>
      <c r="F2" s="230"/>
      <c r="G2" s="230"/>
      <c r="I2" s="228" t="s">
        <v>117</v>
      </c>
      <c r="J2" s="228"/>
      <c r="K2" s="228"/>
      <c r="L2" s="228"/>
      <c r="M2" s="228"/>
      <c r="N2" s="228"/>
    </row>
    <row r="3" spans="1:14" ht="15" x14ac:dyDescent="0.2">
      <c r="B3" s="231"/>
      <c r="C3" s="231"/>
      <c r="D3" s="231"/>
      <c r="E3" s="231"/>
      <c r="F3" s="231"/>
      <c r="G3" s="231"/>
      <c r="I3" s="229" t="s">
        <v>632</v>
      </c>
      <c r="J3" s="229"/>
      <c r="K3" s="229"/>
      <c r="L3" s="229"/>
      <c r="M3" s="229"/>
      <c r="N3" s="229"/>
    </row>
    <row r="4" spans="1:14" ht="15.75" customHeight="1" x14ac:dyDescent="0.2">
      <c r="B4" s="28"/>
      <c r="C4" s="28"/>
      <c r="D4" s="28"/>
      <c r="E4" s="28"/>
      <c r="F4" s="28"/>
      <c r="G4" s="214"/>
      <c r="H4" s="214"/>
      <c r="I4" s="227" t="s">
        <v>141</v>
      </c>
      <c r="J4" s="29"/>
      <c r="K4" s="29"/>
      <c r="L4" s="29"/>
      <c r="M4" s="29"/>
      <c r="N4" s="227"/>
    </row>
    <row r="5" spans="1:14" ht="18" customHeight="1" x14ac:dyDescent="0.25">
      <c r="G5" s="215"/>
      <c r="H5" s="215"/>
      <c r="I5" s="228" t="s">
        <v>117</v>
      </c>
      <c r="N5" s="228"/>
    </row>
    <row r="6" spans="1:14" ht="15" customHeight="1" x14ac:dyDescent="0.2">
      <c r="G6" s="216"/>
      <c r="H6" s="216"/>
      <c r="I6" s="229" t="s">
        <v>483</v>
      </c>
      <c r="N6" s="229"/>
    </row>
    <row r="7" spans="1:14" ht="54.75" customHeight="1" x14ac:dyDescent="0.2">
      <c r="A7" s="366" t="s">
        <v>146</v>
      </c>
      <c r="B7" s="366"/>
      <c r="C7" s="366"/>
      <c r="D7" s="366"/>
      <c r="E7" s="366"/>
      <c r="F7" s="366"/>
      <c r="G7" s="366"/>
      <c r="H7" s="17"/>
      <c r="I7" s="64"/>
      <c r="J7" s="64"/>
      <c r="K7" s="17"/>
    </row>
    <row r="8" spans="1:14" ht="17.25" customHeight="1" x14ac:dyDescent="0.2">
      <c r="H8" s="17"/>
      <c r="I8" s="64"/>
      <c r="J8" s="64"/>
      <c r="K8" s="17"/>
    </row>
    <row r="9" spans="1:14" ht="39" customHeight="1" x14ac:dyDescent="0.2">
      <c r="A9" s="367" t="s">
        <v>0</v>
      </c>
      <c r="B9" s="364" t="s">
        <v>1</v>
      </c>
      <c r="C9" s="364" t="s">
        <v>2</v>
      </c>
      <c r="D9" s="364"/>
      <c r="E9" s="364" t="s">
        <v>5</v>
      </c>
      <c r="F9" s="364" t="s">
        <v>6</v>
      </c>
      <c r="G9" s="364" t="s">
        <v>138</v>
      </c>
      <c r="H9" s="358" t="s">
        <v>484</v>
      </c>
      <c r="I9" s="217" t="s">
        <v>138</v>
      </c>
      <c r="J9" s="3"/>
      <c r="K9" s="3"/>
    </row>
    <row r="10" spans="1:14" ht="24.75" customHeight="1" x14ac:dyDescent="0.2">
      <c r="A10" s="367"/>
      <c r="B10" s="364"/>
      <c r="C10" s="201" t="s">
        <v>3</v>
      </c>
      <c r="D10" s="201" t="s">
        <v>4</v>
      </c>
      <c r="E10" s="364"/>
      <c r="F10" s="364"/>
      <c r="G10" s="365"/>
      <c r="H10" s="359"/>
      <c r="I10" s="218"/>
      <c r="J10" s="3"/>
      <c r="K10" s="3"/>
    </row>
    <row r="11" spans="1:14" ht="31.5" customHeight="1" x14ac:dyDescent="0.2">
      <c r="A11" s="40" t="s">
        <v>26</v>
      </c>
      <c r="B11" s="41"/>
      <c r="C11" s="41"/>
      <c r="D11" s="41"/>
      <c r="E11" s="41"/>
      <c r="F11" s="41"/>
      <c r="G11" s="63">
        <f>G12+G45+G548+G810+G862+G1071</f>
        <v>2799382.0999999996</v>
      </c>
      <c r="H11" s="63">
        <f>H12+H45+H548+H810+H862+H1071</f>
        <v>5653.9000000000042</v>
      </c>
      <c r="I11" s="63">
        <f>I12+I45+I548+I810+I862+I1071</f>
        <v>2805035.9999999995</v>
      </c>
      <c r="J11" s="3"/>
      <c r="K11" s="16"/>
    </row>
    <row r="12" spans="1:14" s="1" customFormat="1" ht="15.75" x14ac:dyDescent="0.2">
      <c r="A12" s="198" t="s">
        <v>45</v>
      </c>
      <c r="B12" s="209" t="s">
        <v>43</v>
      </c>
      <c r="C12" s="210" t="s">
        <v>7</v>
      </c>
      <c r="D12" s="210" t="s">
        <v>7</v>
      </c>
      <c r="E12" s="209" t="s">
        <v>7</v>
      </c>
      <c r="F12" s="209" t="s">
        <v>7</v>
      </c>
      <c r="G12" s="211">
        <f>G13</f>
        <v>5768.9</v>
      </c>
      <c r="H12" s="211">
        <f>H13</f>
        <v>0</v>
      </c>
      <c r="I12" s="211">
        <f>I13</f>
        <v>5768.9</v>
      </c>
      <c r="J12" s="16"/>
      <c r="K12" s="16"/>
      <c r="L12" s="16"/>
    </row>
    <row r="13" spans="1:14" x14ac:dyDescent="0.2">
      <c r="A13" s="42" t="s">
        <v>57</v>
      </c>
      <c r="B13" s="43" t="s">
        <v>43</v>
      </c>
      <c r="C13" s="44">
        <v>1</v>
      </c>
      <c r="D13" s="44">
        <v>0</v>
      </c>
      <c r="E13" s="23" t="s">
        <v>7</v>
      </c>
      <c r="F13" s="43" t="s">
        <v>7</v>
      </c>
      <c r="G13" s="30">
        <f>G14+G26</f>
        <v>5768.9</v>
      </c>
      <c r="H13" s="30">
        <f>H14+H26</f>
        <v>0</v>
      </c>
      <c r="I13" s="30">
        <f>I14+I26</f>
        <v>5768.9</v>
      </c>
    </row>
    <row r="14" spans="1:14" ht="36" x14ac:dyDescent="0.2">
      <c r="A14" s="5" t="s">
        <v>32</v>
      </c>
      <c r="B14" s="127" t="s">
        <v>43</v>
      </c>
      <c r="C14" s="128">
        <v>1</v>
      </c>
      <c r="D14" s="128">
        <v>3</v>
      </c>
      <c r="E14" s="91" t="s">
        <v>7</v>
      </c>
      <c r="F14" s="127" t="s">
        <v>7</v>
      </c>
      <c r="G14" s="31">
        <f t="shared" ref="G14:I15" si="0">G15</f>
        <v>2233.8999999999996</v>
      </c>
      <c r="H14" s="31">
        <f t="shared" si="0"/>
        <v>0</v>
      </c>
      <c r="I14" s="31">
        <f t="shared" si="0"/>
        <v>2233.8999999999996</v>
      </c>
      <c r="K14" s="3"/>
    </row>
    <row r="15" spans="1:14" x14ac:dyDescent="0.2">
      <c r="A15" s="5" t="s">
        <v>148</v>
      </c>
      <c r="B15" s="127" t="s">
        <v>43</v>
      </c>
      <c r="C15" s="128">
        <v>1</v>
      </c>
      <c r="D15" s="128">
        <v>3</v>
      </c>
      <c r="E15" s="91" t="s">
        <v>147</v>
      </c>
      <c r="F15" s="127" t="s">
        <v>7</v>
      </c>
      <c r="G15" s="31">
        <f t="shared" si="0"/>
        <v>2233.8999999999996</v>
      </c>
      <c r="H15" s="31">
        <f t="shared" si="0"/>
        <v>0</v>
      </c>
      <c r="I15" s="31">
        <f t="shared" si="0"/>
        <v>2233.8999999999996</v>
      </c>
      <c r="J15" s="3"/>
      <c r="K15" s="3"/>
      <c r="L15" s="3"/>
    </row>
    <row r="16" spans="1:14" ht="24" x14ac:dyDescent="0.2">
      <c r="A16" s="72" t="s">
        <v>149</v>
      </c>
      <c r="B16" s="127" t="s">
        <v>43</v>
      </c>
      <c r="C16" s="128">
        <v>1</v>
      </c>
      <c r="D16" s="128">
        <v>3</v>
      </c>
      <c r="E16" s="91" t="s">
        <v>193</v>
      </c>
      <c r="F16" s="127" t="s">
        <v>7</v>
      </c>
      <c r="G16" s="31">
        <f>G17+G20+G24</f>
        <v>2233.8999999999996</v>
      </c>
      <c r="H16" s="31">
        <f>H17+H20+H24</f>
        <v>0</v>
      </c>
      <c r="I16" s="31">
        <f>I17+I20+I24</f>
        <v>2233.8999999999996</v>
      </c>
    </row>
    <row r="17" spans="1:12" ht="48" x14ac:dyDescent="0.2">
      <c r="A17" s="72" t="s">
        <v>404</v>
      </c>
      <c r="B17" s="127" t="s">
        <v>43</v>
      </c>
      <c r="C17" s="128">
        <v>1</v>
      </c>
      <c r="D17" s="128">
        <v>3</v>
      </c>
      <c r="E17" s="91" t="s">
        <v>193</v>
      </c>
      <c r="F17" s="127" t="s">
        <v>171</v>
      </c>
      <c r="G17" s="31">
        <f t="shared" ref="G17:I18" si="1">G18</f>
        <v>1835.1999999999998</v>
      </c>
      <c r="H17" s="31">
        <f t="shared" si="1"/>
        <v>-242.2</v>
      </c>
      <c r="I17" s="31">
        <f t="shared" si="1"/>
        <v>1592.9999999999998</v>
      </c>
    </row>
    <row r="18" spans="1:12" ht="24" x14ac:dyDescent="0.2">
      <c r="A18" s="72" t="s">
        <v>172</v>
      </c>
      <c r="B18" s="127" t="s">
        <v>43</v>
      </c>
      <c r="C18" s="128">
        <v>1</v>
      </c>
      <c r="D18" s="128">
        <v>3</v>
      </c>
      <c r="E18" s="91" t="s">
        <v>193</v>
      </c>
      <c r="F18" s="127" t="s">
        <v>170</v>
      </c>
      <c r="G18" s="31">
        <f t="shared" si="1"/>
        <v>1835.1999999999998</v>
      </c>
      <c r="H18" s="31">
        <f t="shared" si="1"/>
        <v>-242.2</v>
      </c>
      <c r="I18" s="31">
        <f t="shared" si="1"/>
        <v>1592.9999999999998</v>
      </c>
    </row>
    <row r="19" spans="1:12" ht="24" x14ac:dyDescent="0.2">
      <c r="A19" s="105" t="s">
        <v>398</v>
      </c>
      <c r="B19" s="129">
        <v>921</v>
      </c>
      <c r="C19" s="130">
        <v>1</v>
      </c>
      <c r="D19" s="130">
        <v>3</v>
      </c>
      <c r="E19" s="92" t="s">
        <v>193</v>
      </c>
      <c r="F19" s="131" t="s">
        <v>87</v>
      </c>
      <c r="G19" s="67">
        <f>2189.5+645.7-1000</f>
        <v>1835.1999999999998</v>
      </c>
      <c r="H19" s="67">
        <v>-242.2</v>
      </c>
      <c r="I19" s="67">
        <f>G19+H19</f>
        <v>1592.9999999999998</v>
      </c>
    </row>
    <row r="20" spans="1:12" ht="24" customHeight="1" x14ac:dyDescent="0.2">
      <c r="A20" s="121" t="s">
        <v>370</v>
      </c>
      <c r="B20" s="127" t="s">
        <v>43</v>
      </c>
      <c r="C20" s="128">
        <v>1</v>
      </c>
      <c r="D20" s="128">
        <v>3</v>
      </c>
      <c r="E20" s="91" t="s">
        <v>193</v>
      </c>
      <c r="F20" s="127" t="s">
        <v>173</v>
      </c>
      <c r="G20" s="31">
        <f>G21</f>
        <v>383.7</v>
      </c>
      <c r="H20" s="31">
        <f>H21</f>
        <v>242.2</v>
      </c>
      <c r="I20" s="31">
        <f>I21</f>
        <v>625.9</v>
      </c>
    </row>
    <row r="21" spans="1:12" ht="24" x14ac:dyDescent="0.2">
      <c r="A21" s="121" t="s">
        <v>388</v>
      </c>
      <c r="B21" s="127" t="s">
        <v>43</v>
      </c>
      <c r="C21" s="128">
        <v>1</v>
      </c>
      <c r="D21" s="128">
        <v>3</v>
      </c>
      <c r="E21" s="91" t="s">
        <v>193</v>
      </c>
      <c r="F21" s="127" t="s">
        <v>174</v>
      </c>
      <c r="G21" s="31">
        <f>G23+G22</f>
        <v>383.7</v>
      </c>
      <c r="H21" s="31">
        <f>H23+H22</f>
        <v>242.2</v>
      </c>
      <c r="I21" s="31">
        <f>I23+I22</f>
        <v>625.9</v>
      </c>
    </row>
    <row r="22" spans="1:12" ht="24" x14ac:dyDescent="0.2">
      <c r="A22" s="123" t="s">
        <v>114</v>
      </c>
      <c r="B22" s="92" t="s">
        <v>43</v>
      </c>
      <c r="C22" s="132" t="s">
        <v>8</v>
      </c>
      <c r="D22" s="132" t="s">
        <v>9</v>
      </c>
      <c r="E22" s="92" t="s">
        <v>193</v>
      </c>
      <c r="F22" s="92" t="s">
        <v>115</v>
      </c>
      <c r="G22" s="67">
        <v>50</v>
      </c>
      <c r="H22" s="67"/>
      <c r="I22" s="67">
        <f>G22+H22</f>
        <v>50</v>
      </c>
    </row>
    <row r="23" spans="1:12" ht="24" x14ac:dyDescent="0.2">
      <c r="A23" s="123" t="s">
        <v>391</v>
      </c>
      <c r="B23" s="92" t="s">
        <v>43</v>
      </c>
      <c r="C23" s="132" t="s">
        <v>8</v>
      </c>
      <c r="D23" s="132" t="s">
        <v>9</v>
      </c>
      <c r="E23" s="92" t="s">
        <v>193</v>
      </c>
      <c r="F23" s="92" t="s">
        <v>86</v>
      </c>
      <c r="G23" s="67">
        <v>333.7</v>
      </c>
      <c r="H23" s="67">
        <v>242.2</v>
      </c>
      <c r="I23" s="67">
        <f>G23+H23</f>
        <v>575.9</v>
      </c>
    </row>
    <row r="24" spans="1:12" x14ac:dyDescent="0.2">
      <c r="A24" s="237" t="s">
        <v>542</v>
      </c>
      <c r="B24" s="91" t="s">
        <v>43</v>
      </c>
      <c r="C24" s="139" t="s">
        <v>8</v>
      </c>
      <c r="D24" s="139" t="s">
        <v>9</v>
      </c>
      <c r="E24" s="91" t="s">
        <v>193</v>
      </c>
      <c r="F24" s="91" t="s">
        <v>179</v>
      </c>
      <c r="G24" s="26">
        <f>G25</f>
        <v>15</v>
      </c>
      <c r="H24" s="26">
        <f>H25</f>
        <v>0</v>
      </c>
      <c r="I24" s="26">
        <f>I25</f>
        <v>15</v>
      </c>
    </row>
    <row r="25" spans="1:12" x14ac:dyDescent="0.2">
      <c r="A25" s="123" t="s">
        <v>533</v>
      </c>
      <c r="B25" s="92" t="s">
        <v>43</v>
      </c>
      <c r="C25" s="132" t="s">
        <v>8</v>
      </c>
      <c r="D25" s="132" t="s">
        <v>9</v>
      </c>
      <c r="E25" s="92" t="s">
        <v>193</v>
      </c>
      <c r="F25" s="92" t="s">
        <v>137</v>
      </c>
      <c r="G25" s="67">
        <v>15</v>
      </c>
      <c r="H25" s="67"/>
      <c r="I25" s="67">
        <f>G25+H25</f>
        <v>15</v>
      </c>
    </row>
    <row r="26" spans="1:12" ht="24" x14ac:dyDescent="0.2">
      <c r="A26" s="107" t="s">
        <v>59</v>
      </c>
      <c r="B26" s="127" t="s">
        <v>43</v>
      </c>
      <c r="C26" s="128">
        <v>1</v>
      </c>
      <c r="D26" s="128">
        <v>6</v>
      </c>
      <c r="E26" s="133"/>
      <c r="F26" s="134"/>
      <c r="G26" s="26">
        <f>G27</f>
        <v>3535</v>
      </c>
      <c r="H26" s="26">
        <f>H27</f>
        <v>0</v>
      </c>
      <c r="I26" s="26">
        <f>I27</f>
        <v>3535</v>
      </c>
      <c r="J26" s="3"/>
      <c r="K26" s="3"/>
      <c r="L26" s="3"/>
    </row>
    <row r="27" spans="1:12" x14ac:dyDescent="0.2">
      <c r="A27" s="5" t="s">
        <v>148</v>
      </c>
      <c r="B27" s="127" t="s">
        <v>43</v>
      </c>
      <c r="C27" s="128">
        <v>1</v>
      </c>
      <c r="D27" s="128">
        <v>6</v>
      </c>
      <c r="E27" s="91" t="s">
        <v>147</v>
      </c>
      <c r="F27" s="134"/>
      <c r="G27" s="26">
        <f>G33+G28</f>
        <v>3535</v>
      </c>
      <c r="H27" s="26">
        <f>H33+H28</f>
        <v>0</v>
      </c>
      <c r="I27" s="26">
        <f>I33+I28</f>
        <v>3535</v>
      </c>
    </row>
    <row r="28" spans="1:12" ht="24" x14ac:dyDescent="0.2">
      <c r="A28" s="46" t="s">
        <v>192</v>
      </c>
      <c r="B28" s="134">
        <v>921</v>
      </c>
      <c r="C28" s="128">
        <v>1</v>
      </c>
      <c r="D28" s="128">
        <v>6</v>
      </c>
      <c r="E28" s="91" t="s">
        <v>191</v>
      </c>
      <c r="F28" s="135"/>
      <c r="G28" s="26">
        <f t="shared" ref="G28:I29" si="2">G29</f>
        <v>1032</v>
      </c>
      <c r="H28" s="26">
        <f t="shared" si="2"/>
        <v>0</v>
      </c>
      <c r="I28" s="26">
        <f t="shared" si="2"/>
        <v>1032</v>
      </c>
    </row>
    <row r="29" spans="1:12" ht="48" x14ac:dyDescent="0.2">
      <c r="A29" s="72" t="s">
        <v>404</v>
      </c>
      <c r="B29" s="134">
        <v>921</v>
      </c>
      <c r="C29" s="128">
        <v>1</v>
      </c>
      <c r="D29" s="128">
        <v>6</v>
      </c>
      <c r="E29" s="91" t="s">
        <v>191</v>
      </c>
      <c r="F29" s="135" t="s">
        <v>171</v>
      </c>
      <c r="G29" s="26">
        <f t="shared" si="2"/>
        <v>1032</v>
      </c>
      <c r="H29" s="26">
        <f t="shared" si="2"/>
        <v>0</v>
      </c>
      <c r="I29" s="26">
        <f t="shared" si="2"/>
        <v>1032</v>
      </c>
    </row>
    <row r="30" spans="1:12" ht="24" x14ac:dyDescent="0.2">
      <c r="A30" s="46" t="s">
        <v>172</v>
      </c>
      <c r="B30" s="134">
        <v>921</v>
      </c>
      <c r="C30" s="128">
        <v>1</v>
      </c>
      <c r="D30" s="128">
        <v>6</v>
      </c>
      <c r="E30" s="91" t="s">
        <v>191</v>
      </c>
      <c r="F30" s="135" t="s">
        <v>170</v>
      </c>
      <c r="G30" s="26">
        <f>G31+G32</f>
        <v>1032</v>
      </c>
      <c r="H30" s="26">
        <f>H31+H32</f>
        <v>0</v>
      </c>
      <c r="I30" s="26">
        <f>I31+I32</f>
        <v>1032</v>
      </c>
    </row>
    <row r="31" spans="1:12" ht="24" x14ac:dyDescent="0.2">
      <c r="A31" s="125" t="s">
        <v>398</v>
      </c>
      <c r="B31" s="129">
        <v>921</v>
      </c>
      <c r="C31" s="130">
        <v>1</v>
      </c>
      <c r="D31" s="130">
        <v>6</v>
      </c>
      <c r="E31" s="92" t="s">
        <v>191</v>
      </c>
      <c r="F31" s="131" t="s">
        <v>87</v>
      </c>
      <c r="G31" s="67">
        <f>818+198.1</f>
        <v>1016.1</v>
      </c>
      <c r="H31" s="67"/>
      <c r="I31" s="67">
        <f>G31+H31</f>
        <v>1016.1</v>
      </c>
    </row>
    <row r="32" spans="1:12" ht="24" x14ac:dyDescent="0.2">
      <c r="A32" s="125" t="s">
        <v>395</v>
      </c>
      <c r="B32" s="129">
        <v>921</v>
      </c>
      <c r="C32" s="130">
        <v>1</v>
      </c>
      <c r="D32" s="130">
        <v>6</v>
      </c>
      <c r="E32" s="92" t="s">
        <v>191</v>
      </c>
      <c r="F32" s="131" t="s">
        <v>88</v>
      </c>
      <c r="G32" s="67">
        <v>15.9</v>
      </c>
      <c r="H32" s="67"/>
      <c r="I32" s="67">
        <f>G32+H32</f>
        <v>15.9</v>
      </c>
    </row>
    <row r="33" spans="1:12" ht="24" x14ac:dyDescent="0.2">
      <c r="A33" s="72" t="s">
        <v>150</v>
      </c>
      <c r="B33" s="127" t="s">
        <v>43</v>
      </c>
      <c r="C33" s="128">
        <v>1</v>
      </c>
      <c r="D33" s="128">
        <v>6</v>
      </c>
      <c r="E33" s="91" t="s">
        <v>151</v>
      </c>
      <c r="F33" s="91" t="s">
        <v>7</v>
      </c>
      <c r="G33" s="26">
        <f>G34+G38+G42</f>
        <v>2503</v>
      </c>
      <c r="H33" s="26">
        <f>H34+H38+H42</f>
        <v>0</v>
      </c>
      <c r="I33" s="26">
        <f>I34+I38+I42</f>
        <v>2503</v>
      </c>
      <c r="J33" s="3"/>
      <c r="K33" s="3"/>
      <c r="L33" s="3"/>
    </row>
    <row r="34" spans="1:12" ht="48" x14ac:dyDescent="0.2">
      <c r="A34" s="72" t="s">
        <v>404</v>
      </c>
      <c r="B34" s="127" t="s">
        <v>43</v>
      </c>
      <c r="C34" s="128">
        <v>1</v>
      </c>
      <c r="D34" s="128">
        <v>6</v>
      </c>
      <c r="E34" s="91" t="s">
        <v>151</v>
      </c>
      <c r="F34" s="91" t="s">
        <v>171</v>
      </c>
      <c r="G34" s="26">
        <f>G35</f>
        <v>1918.8999999999999</v>
      </c>
      <c r="H34" s="26">
        <f>H35</f>
        <v>0</v>
      </c>
      <c r="I34" s="26">
        <f>I35</f>
        <v>1918.8999999999999</v>
      </c>
      <c r="J34" s="3"/>
      <c r="K34" s="3"/>
      <c r="L34" s="3"/>
    </row>
    <row r="35" spans="1:12" ht="24" x14ac:dyDescent="0.2">
      <c r="A35" s="72" t="s">
        <v>172</v>
      </c>
      <c r="B35" s="127" t="s">
        <v>43</v>
      </c>
      <c r="C35" s="128">
        <v>1</v>
      </c>
      <c r="D35" s="128">
        <v>6</v>
      </c>
      <c r="E35" s="91" t="s">
        <v>151</v>
      </c>
      <c r="F35" s="91" t="s">
        <v>170</v>
      </c>
      <c r="G35" s="26">
        <f>G36+G37</f>
        <v>1918.8999999999999</v>
      </c>
      <c r="H35" s="26">
        <f>H36+H37</f>
        <v>0</v>
      </c>
      <c r="I35" s="26">
        <f>I36+I37</f>
        <v>1918.8999999999999</v>
      </c>
      <c r="J35" s="3"/>
      <c r="K35" s="3"/>
      <c r="L35" s="3"/>
    </row>
    <row r="36" spans="1:12" ht="24" x14ac:dyDescent="0.2">
      <c r="A36" s="125" t="s">
        <v>398</v>
      </c>
      <c r="B36" s="129">
        <v>921</v>
      </c>
      <c r="C36" s="130">
        <v>1</v>
      </c>
      <c r="D36" s="130">
        <v>6</v>
      </c>
      <c r="E36" s="92" t="s">
        <v>151</v>
      </c>
      <c r="F36" s="131" t="s">
        <v>87</v>
      </c>
      <c r="G36" s="67">
        <f>1456.6+409.3</f>
        <v>1865.8999999999999</v>
      </c>
      <c r="H36" s="67"/>
      <c r="I36" s="67">
        <f>G36+H36</f>
        <v>1865.8999999999999</v>
      </c>
      <c r="J36" s="3"/>
    </row>
    <row r="37" spans="1:12" ht="24" x14ac:dyDescent="0.2">
      <c r="A37" s="125" t="s">
        <v>395</v>
      </c>
      <c r="B37" s="129">
        <v>921</v>
      </c>
      <c r="C37" s="130">
        <v>1</v>
      </c>
      <c r="D37" s="130">
        <v>6</v>
      </c>
      <c r="E37" s="92" t="s">
        <v>151</v>
      </c>
      <c r="F37" s="131" t="s">
        <v>88</v>
      </c>
      <c r="G37" s="67">
        <v>53</v>
      </c>
      <c r="H37" s="67"/>
      <c r="I37" s="67">
        <f>G37+H37</f>
        <v>53</v>
      </c>
      <c r="J37" s="3"/>
    </row>
    <row r="38" spans="1:12" ht="24" x14ac:dyDescent="0.2">
      <c r="A38" s="121" t="s">
        <v>387</v>
      </c>
      <c r="B38" s="127" t="s">
        <v>43</v>
      </c>
      <c r="C38" s="128">
        <v>1</v>
      </c>
      <c r="D38" s="128">
        <v>6</v>
      </c>
      <c r="E38" s="91" t="s">
        <v>151</v>
      </c>
      <c r="F38" s="135" t="s">
        <v>173</v>
      </c>
      <c r="G38" s="26">
        <f>G39</f>
        <v>584.1</v>
      </c>
      <c r="H38" s="26">
        <f>H39</f>
        <v>-1</v>
      </c>
      <c r="I38" s="26">
        <f>I39</f>
        <v>583.1</v>
      </c>
      <c r="J38" s="3"/>
    </row>
    <row r="39" spans="1:12" ht="24" x14ac:dyDescent="0.2">
      <c r="A39" s="121" t="s">
        <v>388</v>
      </c>
      <c r="B39" s="127" t="s">
        <v>43</v>
      </c>
      <c r="C39" s="128">
        <v>1</v>
      </c>
      <c r="D39" s="128">
        <v>6</v>
      </c>
      <c r="E39" s="91" t="s">
        <v>151</v>
      </c>
      <c r="F39" s="135" t="s">
        <v>174</v>
      </c>
      <c r="G39" s="26">
        <f>G40+G41</f>
        <v>584.1</v>
      </c>
      <c r="H39" s="26">
        <f>H40+H41</f>
        <v>-1</v>
      </c>
      <c r="I39" s="26">
        <f>I40+I41</f>
        <v>583.1</v>
      </c>
      <c r="J39" s="3"/>
    </row>
    <row r="40" spans="1:12" ht="24" x14ac:dyDescent="0.2">
      <c r="A40" s="126" t="s">
        <v>114</v>
      </c>
      <c r="B40" s="129">
        <v>921</v>
      </c>
      <c r="C40" s="130">
        <v>1</v>
      </c>
      <c r="D40" s="130">
        <v>6</v>
      </c>
      <c r="E40" s="92" t="s">
        <v>151</v>
      </c>
      <c r="F40" s="131" t="s">
        <v>115</v>
      </c>
      <c r="G40" s="67">
        <v>102.8</v>
      </c>
      <c r="H40" s="67">
        <v>-1</v>
      </c>
      <c r="I40" s="67">
        <f>G40+H40</f>
        <v>101.8</v>
      </c>
    </row>
    <row r="41" spans="1:12" ht="24" x14ac:dyDescent="0.2">
      <c r="A41" s="123" t="s">
        <v>391</v>
      </c>
      <c r="B41" s="129">
        <v>921</v>
      </c>
      <c r="C41" s="130">
        <v>1</v>
      </c>
      <c r="D41" s="130">
        <v>6</v>
      </c>
      <c r="E41" s="92" t="s">
        <v>151</v>
      </c>
      <c r="F41" s="131" t="s">
        <v>86</v>
      </c>
      <c r="G41" s="67">
        <v>481.3</v>
      </c>
      <c r="H41" s="67"/>
      <c r="I41" s="67">
        <f>G41+H41</f>
        <v>481.3</v>
      </c>
    </row>
    <row r="42" spans="1:12" x14ac:dyDescent="0.2">
      <c r="A42" s="121" t="s">
        <v>175</v>
      </c>
      <c r="B42" s="134">
        <v>921</v>
      </c>
      <c r="C42" s="128">
        <v>1</v>
      </c>
      <c r="D42" s="128">
        <v>6</v>
      </c>
      <c r="E42" s="91" t="s">
        <v>151</v>
      </c>
      <c r="F42" s="135" t="s">
        <v>176</v>
      </c>
      <c r="G42" s="26">
        <f t="shared" ref="G42:I43" si="3">G43</f>
        <v>0</v>
      </c>
      <c r="H42" s="26">
        <f t="shared" si="3"/>
        <v>1</v>
      </c>
      <c r="I42" s="26">
        <f t="shared" si="3"/>
        <v>1</v>
      </c>
    </row>
    <row r="43" spans="1:12" x14ac:dyDescent="0.2">
      <c r="A43" s="121" t="s">
        <v>190</v>
      </c>
      <c r="B43" s="134">
        <v>921</v>
      </c>
      <c r="C43" s="128">
        <v>1</v>
      </c>
      <c r="D43" s="128">
        <v>6</v>
      </c>
      <c r="E43" s="91" t="s">
        <v>151</v>
      </c>
      <c r="F43" s="135" t="s">
        <v>185</v>
      </c>
      <c r="G43" s="26">
        <f t="shared" si="3"/>
        <v>0</v>
      </c>
      <c r="H43" s="26">
        <f t="shared" si="3"/>
        <v>1</v>
      </c>
      <c r="I43" s="26">
        <f t="shared" si="3"/>
        <v>1</v>
      </c>
    </row>
    <row r="44" spans="1:12" ht="72" x14ac:dyDescent="0.2">
      <c r="A44" s="79" t="s">
        <v>466</v>
      </c>
      <c r="B44" s="129">
        <v>921</v>
      </c>
      <c r="C44" s="130">
        <v>1</v>
      </c>
      <c r="D44" s="130">
        <v>6</v>
      </c>
      <c r="E44" s="92" t="s">
        <v>151</v>
      </c>
      <c r="F44" s="131" t="s">
        <v>116</v>
      </c>
      <c r="G44" s="67"/>
      <c r="H44" s="67">
        <v>1</v>
      </c>
      <c r="I44" s="67">
        <f>G44+H44</f>
        <v>1</v>
      </c>
    </row>
    <row r="45" spans="1:12" s="1" customFormat="1" ht="15.75" x14ac:dyDescent="0.2">
      <c r="A45" s="199" t="s">
        <v>47</v>
      </c>
      <c r="B45" s="205" t="s">
        <v>37</v>
      </c>
      <c r="C45" s="206" t="s">
        <v>7</v>
      </c>
      <c r="D45" s="206" t="s">
        <v>7</v>
      </c>
      <c r="E45" s="205" t="s">
        <v>7</v>
      </c>
      <c r="F45" s="205" t="s">
        <v>7</v>
      </c>
      <c r="G45" s="221">
        <f>G46+G112+G161+G253+G396+G427+G494</f>
        <v>1429738.7</v>
      </c>
      <c r="H45" s="221">
        <f>H46+H112+H161+H253+H396+H427+H494</f>
        <v>10484.700000000004</v>
      </c>
      <c r="I45" s="221">
        <f>I46+I112+I161+I253+I396+I427+I494</f>
        <v>1440223.4</v>
      </c>
      <c r="J45" s="3"/>
      <c r="K45" s="259"/>
    </row>
    <row r="46" spans="1:12" ht="13.5" x14ac:dyDescent="0.2">
      <c r="A46" s="42" t="s">
        <v>57</v>
      </c>
      <c r="B46" s="136" t="s">
        <v>37</v>
      </c>
      <c r="C46" s="137" t="s">
        <v>8</v>
      </c>
      <c r="D46" s="137" t="s">
        <v>56</v>
      </c>
      <c r="E46" s="136" t="s">
        <v>7</v>
      </c>
      <c r="F46" s="136" t="s">
        <v>7</v>
      </c>
      <c r="G46" s="32">
        <f>G47+G73+G78</f>
        <v>128439.59999999998</v>
      </c>
      <c r="H46" s="32">
        <f>H47+H73+H78</f>
        <v>2.9</v>
      </c>
      <c r="I46" s="32">
        <f>I47+I73+I78</f>
        <v>128442.49999999997</v>
      </c>
      <c r="J46" s="3"/>
      <c r="K46" s="259"/>
    </row>
    <row r="47" spans="1:12" ht="36" x14ac:dyDescent="0.2">
      <c r="A47" s="5" t="s">
        <v>33</v>
      </c>
      <c r="B47" s="91" t="s">
        <v>37</v>
      </c>
      <c r="C47" s="138" t="s">
        <v>8</v>
      </c>
      <c r="D47" s="138" t="s">
        <v>10</v>
      </c>
      <c r="E47" s="91" t="s">
        <v>7</v>
      </c>
      <c r="F47" s="91" t="s">
        <v>7</v>
      </c>
      <c r="G47" s="33">
        <f>G48</f>
        <v>93154.299999999988</v>
      </c>
      <c r="H47" s="33">
        <f>H48</f>
        <v>2.4</v>
      </c>
      <c r="I47" s="33">
        <f>I48</f>
        <v>93156.699999999983</v>
      </c>
      <c r="J47" s="3"/>
      <c r="K47" s="259"/>
    </row>
    <row r="48" spans="1:12" x14ac:dyDescent="0.2">
      <c r="A48" s="5" t="s">
        <v>148</v>
      </c>
      <c r="B48" s="91" t="s">
        <v>37</v>
      </c>
      <c r="C48" s="138" t="s">
        <v>8</v>
      </c>
      <c r="D48" s="138" t="s">
        <v>10</v>
      </c>
      <c r="E48" s="91" t="s">
        <v>147</v>
      </c>
      <c r="F48" s="91" t="s">
        <v>7</v>
      </c>
      <c r="G48" s="33">
        <f>G49+G63+G68</f>
        <v>93154.299999999988</v>
      </c>
      <c r="H48" s="33">
        <f>H49+H63+H68</f>
        <v>2.4</v>
      </c>
      <c r="I48" s="33">
        <f>I49+I63+I68</f>
        <v>93156.699999999983</v>
      </c>
      <c r="J48" s="3"/>
      <c r="K48" s="259"/>
    </row>
    <row r="49" spans="1:11" ht="24" x14ac:dyDescent="0.2">
      <c r="A49" s="72" t="s">
        <v>150</v>
      </c>
      <c r="B49" s="91" t="s">
        <v>37</v>
      </c>
      <c r="C49" s="138" t="s">
        <v>8</v>
      </c>
      <c r="D49" s="138" t="s">
        <v>10</v>
      </c>
      <c r="E49" s="91" t="s">
        <v>151</v>
      </c>
      <c r="F49" s="91" t="s">
        <v>7</v>
      </c>
      <c r="G49" s="33">
        <f>G50+G54+G60</f>
        <v>93009.5</v>
      </c>
      <c r="H49" s="33">
        <f>H50+H54+H60</f>
        <v>2.4</v>
      </c>
      <c r="I49" s="33">
        <f>I50+I54+I60</f>
        <v>93011.9</v>
      </c>
      <c r="J49" s="3"/>
      <c r="K49" s="259"/>
    </row>
    <row r="50" spans="1:11" ht="48" x14ac:dyDescent="0.2">
      <c r="A50" s="72" t="s">
        <v>404</v>
      </c>
      <c r="B50" s="91" t="s">
        <v>37</v>
      </c>
      <c r="C50" s="138" t="s">
        <v>8</v>
      </c>
      <c r="D50" s="138" t="s">
        <v>10</v>
      </c>
      <c r="E50" s="91" t="s">
        <v>151</v>
      </c>
      <c r="F50" s="91" t="s">
        <v>171</v>
      </c>
      <c r="G50" s="26">
        <f>G51</f>
        <v>74542</v>
      </c>
      <c r="H50" s="26">
        <f>H51</f>
        <v>0</v>
      </c>
      <c r="I50" s="26">
        <f>I51</f>
        <v>74542</v>
      </c>
      <c r="J50" s="3"/>
      <c r="K50" s="259"/>
    </row>
    <row r="51" spans="1:11" ht="24" x14ac:dyDescent="0.2">
      <c r="A51" s="72" t="s">
        <v>172</v>
      </c>
      <c r="B51" s="91" t="s">
        <v>37</v>
      </c>
      <c r="C51" s="138" t="s">
        <v>8</v>
      </c>
      <c r="D51" s="138" t="s">
        <v>10</v>
      </c>
      <c r="E51" s="91" t="s">
        <v>151</v>
      </c>
      <c r="F51" s="91" t="s">
        <v>170</v>
      </c>
      <c r="G51" s="26">
        <f>G52+G53</f>
        <v>74542</v>
      </c>
      <c r="H51" s="26">
        <f>H52+H53</f>
        <v>0</v>
      </c>
      <c r="I51" s="26">
        <f>I52+I53</f>
        <v>74542</v>
      </c>
      <c r="J51" s="3"/>
      <c r="K51" s="259"/>
    </row>
    <row r="52" spans="1:11" ht="24" x14ac:dyDescent="0.2">
      <c r="A52" s="125" t="s">
        <v>394</v>
      </c>
      <c r="B52" s="92" t="s">
        <v>37</v>
      </c>
      <c r="C52" s="132" t="s">
        <v>8</v>
      </c>
      <c r="D52" s="132" t="s">
        <v>10</v>
      </c>
      <c r="E52" s="92" t="s">
        <v>151</v>
      </c>
      <c r="F52" s="92" t="s">
        <v>87</v>
      </c>
      <c r="G52" s="67">
        <v>73624</v>
      </c>
      <c r="H52" s="67"/>
      <c r="I52" s="67">
        <f>G52+H52</f>
        <v>73624</v>
      </c>
      <c r="J52" s="3"/>
      <c r="K52" s="259"/>
    </row>
    <row r="53" spans="1:11" ht="24" x14ac:dyDescent="0.2">
      <c r="A53" s="125" t="s">
        <v>395</v>
      </c>
      <c r="B53" s="92" t="s">
        <v>37</v>
      </c>
      <c r="C53" s="132" t="s">
        <v>8</v>
      </c>
      <c r="D53" s="132" t="s">
        <v>10</v>
      </c>
      <c r="E53" s="92" t="s">
        <v>151</v>
      </c>
      <c r="F53" s="92" t="s">
        <v>88</v>
      </c>
      <c r="G53" s="67">
        <v>918</v>
      </c>
      <c r="H53" s="67"/>
      <c r="I53" s="67">
        <f>G53+H53</f>
        <v>918</v>
      </c>
      <c r="J53" s="3"/>
      <c r="K53" s="259"/>
    </row>
    <row r="54" spans="1:11" ht="24" x14ac:dyDescent="0.2">
      <c r="A54" s="121" t="s">
        <v>387</v>
      </c>
      <c r="B54" s="91" t="s">
        <v>37</v>
      </c>
      <c r="C54" s="138" t="s">
        <v>8</v>
      </c>
      <c r="D54" s="138" t="s">
        <v>10</v>
      </c>
      <c r="E54" s="91" t="s">
        <v>151</v>
      </c>
      <c r="F54" s="91" t="s">
        <v>173</v>
      </c>
      <c r="G54" s="26">
        <f>G55</f>
        <v>18252.5</v>
      </c>
      <c r="H54" s="26">
        <f>H55</f>
        <v>2.4</v>
      </c>
      <c r="I54" s="26">
        <f>I55</f>
        <v>18254.900000000001</v>
      </c>
      <c r="J54" s="3"/>
      <c r="K54" s="259"/>
    </row>
    <row r="55" spans="1:11" ht="24" x14ac:dyDescent="0.2">
      <c r="A55" s="121" t="s">
        <v>388</v>
      </c>
      <c r="B55" s="91" t="s">
        <v>37</v>
      </c>
      <c r="C55" s="138" t="s">
        <v>8</v>
      </c>
      <c r="D55" s="138" t="s">
        <v>10</v>
      </c>
      <c r="E55" s="91" t="s">
        <v>151</v>
      </c>
      <c r="F55" s="91" t="s">
        <v>174</v>
      </c>
      <c r="G55" s="26">
        <f>G56+G57+G58</f>
        <v>18252.5</v>
      </c>
      <c r="H55" s="26">
        <f>H56+H57+H58</f>
        <v>2.4</v>
      </c>
      <c r="I55" s="26">
        <f>I56+I57+I58</f>
        <v>18254.900000000001</v>
      </c>
      <c r="J55" s="3"/>
      <c r="K55" s="259"/>
    </row>
    <row r="56" spans="1:11" ht="24" x14ac:dyDescent="0.2">
      <c r="A56" s="126" t="s">
        <v>114</v>
      </c>
      <c r="B56" s="92" t="s">
        <v>37</v>
      </c>
      <c r="C56" s="132" t="s">
        <v>8</v>
      </c>
      <c r="D56" s="132" t="s">
        <v>10</v>
      </c>
      <c r="E56" s="92" t="s">
        <v>151</v>
      </c>
      <c r="F56" s="92" t="s">
        <v>115</v>
      </c>
      <c r="G56" s="67">
        <v>1506.3</v>
      </c>
      <c r="H56" s="67"/>
      <c r="I56" s="67">
        <f>G56+H56</f>
        <v>1506.3</v>
      </c>
      <c r="J56" s="3"/>
      <c r="K56" s="259"/>
    </row>
    <row r="57" spans="1:11" ht="24" x14ac:dyDescent="0.2">
      <c r="A57" s="125" t="s">
        <v>399</v>
      </c>
      <c r="B57" s="92" t="s">
        <v>37</v>
      </c>
      <c r="C57" s="132" t="s">
        <v>8</v>
      </c>
      <c r="D57" s="132" t="s">
        <v>10</v>
      </c>
      <c r="E57" s="92" t="s">
        <v>151</v>
      </c>
      <c r="F57" s="92" t="s">
        <v>92</v>
      </c>
      <c r="G57" s="67">
        <v>509.7</v>
      </c>
      <c r="H57" s="67"/>
      <c r="I57" s="67">
        <f>G57+H57</f>
        <v>509.7</v>
      </c>
      <c r="J57" s="3"/>
      <c r="K57" s="259"/>
    </row>
    <row r="58" spans="1:11" ht="24" x14ac:dyDescent="0.2">
      <c r="A58" s="123" t="s">
        <v>391</v>
      </c>
      <c r="B58" s="92" t="s">
        <v>37</v>
      </c>
      <c r="C58" s="132" t="s">
        <v>8</v>
      </c>
      <c r="D58" s="132" t="s">
        <v>10</v>
      </c>
      <c r="E58" s="92" t="s">
        <v>151</v>
      </c>
      <c r="F58" s="92" t="s">
        <v>86</v>
      </c>
      <c r="G58" s="67">
        <v>16236.5</v>
      </c>
      <c r="H58" s="67">
        <v>2.4</v>
      </c>
      <c r="I58" s="67">
        <f>G58+H58</f>
        <v>16238.9</v>
      </c>
      <c r="J58" s="3"/>
      <c r="K58" s="259"/>
    </row>
    <row r="59" spans="1:11" x14ac:dyDescent="0.2">
      <c r="A59" s="123" t="s">
        <v>516</v>
      </c>
      <c r="B59" s="92" t="s">
        <v>37</v>
      </c>
      <c r="C59" s="132" t="s">
        <v>8</v>
      </c>
      <c r="D59" s="132" t="s">
        <v>10</v>
      </c>
      <c r="E59" s="92" t="s">
        <v>151</v>
      </c>
      <c r="F59" s="92" t="s">
        <v>86</v>
      </c>
      <c r="G59" s="67">
        <v>72.400000000000006</v>
      </c>
      <c r="H59" s="67">
        <v>2.4</v>
      </c>
      <c r="I59" s="67">
        <f>G59+H59</f>
        <v>74.800000000000011</v>
      </c>
      <c r="J59" s="3"/>
      <c r="K59" s="259"/>
    </row>
    <row r="60" spans="1:11" x14ac:dyDescent="0.2">
      <c r="A60" s="121" t="s">
        <v>175</v>
      </c>
      <c r="B60" s="91" t="s">
        <v>37</v>
      </c>
      <c r="C60" s="138" t="s">
        <v>8</v>
      </c>
      <c r="D60" s="138" t="s">
        <v>10</v>
      </c>
      <c r="E60" s="91" t="s">
        <v>151</v>
      </c>
      <c r="F60" s="91" t="s">
        <v>176</v>
      </c>
      <c r="G60" s="26">
        <f t="shared" ref="G60:I61" si="4">G61</f>
        <v>215</v>
      </c>
      <c r="H60" s="26">
        <f t="shared" si="4"/>
        <v>0</v>
      </c>
      <c r="I60" s="26">
        <f t="shared" si="4"/>
        <v>215</v>
      </c>
      <c r="J60" s="3"/>
      <c r="K60" s="259"/>
    </row>
    <row r="61" spans="1:11" x14ac:dyDescent="0.2">
      <c r="A61" s="121" t="s">
        <v>178</v>
      </c>
      <c r="B61" s="91" t="s">
        <v>37</v>
      </c>
      <c r="C61" s="138" t="s">
        <v>8</v>
      </c>
      <c r="D61" s="138" t="s">
        <v>10</v>
      </c>
      <c r="E61" s="91" t="s">
        <v>151</v>
      </c>
      <c r="F61" s="91" t="s">
        <v>177</v>
      </c>
      <c r="G61" s="26">
        <f t="shared" si="4"/>
        <v>215</v>
      </c>
      <c r="H61" s="26">
        <f t="shared" si="4"/>
        <v>0</v>
      </c>
      <c r="I61" s="26">
        <f t="shared" si="4"/>
        <v>215</v>
      </c>
      <c r="J61" s="3"/>
      <c r="K61" s="259"/>
    </row>
    <row r="62" spans="1:11" x14ac:dyDescent="0.2">
      <c r="A62" s="125" t="s">
        <v>94</v>
      </c>
      <c r="B62" s="92" t="s">
        <v>37</v>
      </c>
      <c r="C62" s="132" t="s">
        <v>8</v>
      </c>
      <c r="D62" s="132" t="s">
        <v>10</v>
      </c>
      <c r="E62" s="92" t="s">
        <v>151</v>
      </c>
      <c r="F62" s="92" t="s">
        <v>95</v>
      </c>
      <c r="G62" s="67">
        <v>215</v>
      </c>
      <c r="H62" s="67">
        <v>0</v>
      </c>
      <c r="I62" s="67">
        <f>G62+H62</f>
        <v>215</v>
      </c>
      <c r="J62" s="3"/>
      <c r="K62" s="259"/>
    </row>
    <row r="63" spans="1:11" ht="24" x14ac:dyDescent="0.2">
      <c r="A63" s="121" t="s">
        <v>206</v>
      </c>
      <c r="B63" s="91" t="s">
        <v>37</v>
      </c>
      <c r="C63" s="138" t="s">
        <v>8</v>
      </c>
      <c r="D63" s="138" t="s">
        <v>10</v>
      </c>
      <c r="E63" s="91" t="s">
        <v>240</v>
      </c>
      <c r="F63" s="91"/>
      <c r="G63" s="26">
        <f>G64</f>
        <v>92.4</v>
      </c>
      <c r="H63" s="26">
        <f>H64</f>
        <v>0</v>
      </c>
      <c r="I63" s="26">
        <f>I64</f>
        <v>92.4</v>
      </c>
      <c r="J63" s="3"/>
      <c r="K63" s="259"/>
    </row>
    <row r="64" spans="1:11" ht="24" x14ac:dyDescent="0.2">
      <c r="A64" s="121" t="s">
        <v>432</v>
      </c>
      <c r="B64" s="91" t="s">
        <v>37</v>
      </c>
      <c r="C64" s="138" t="s">
        <v>8</v>
      </c>
      <c r="D64" s="138" t="s">
        <v>10</v>
      </c>
      <c r="E64" s="91" t="s">
        <v>283</v>
      </c>
      <c r="F64" s="91"/>
      <c r="G64" s="26">
        <f>G66</f>
        <v>92.4</v>
      </c>
      <c r="H64" s="26">
        <f>H66</f>
        <v>0</v>
      </c>
      <c r="I64" s="26">
        <f>I66</f>
        <v>92.4</v>
      </c>
      <c r="J64" s="3"/>
      <c r="K64" s="259"/>
    </row>
    <row r="65" spans="1:11" ht="48" x14ac:dyDescent="0.2">
      <c r="A65" s="72" t="s">
        <v>404</v>
      </c>
      <c r="B65" s="91" t="s">
        <v>37</v>
      </c>
      <c r="C65" s="138" t="s">
        <v>8</v>
      </c>
      <c r="D65" s="138" t="s">
        <v>10</v>
      </c>
      <c r="E65" s="91" t="s">
        <v>283</v>
      </c>
      <c r="F65" s="91" t="s">
        <v>171</v>
      </c>
      <c r="G65" s="26">
        <f t="shared" ref="G65:I66" si="5">G66</f>
        <v>92.4</v>
      </c>
      <c r="H65" s="26">
        <f t="shared" si="5"/>
        <v>0</v>
      </c>
      <c r="I65" s="26">
        <f t="shared" si="5"/>
        <v>92.4</v>
      </c>
      <c r="J65" s="3"/>
      <c r="K65" s="259"/>
    </row>
    <row r="66" spans="1:11" ht="24" x14ac:dyDescent="0.2">
      <c r="A66" s="72" t="s">
        <v>172</v>
      </c>
      <c r="B66" s="91" t="s">
        <v>37</v>
      </c>
      <c r="C66" s="138" t="s">
        <v>8</v>
      </c>
      <c r="D66" s="138" t="s">
        <v>10</v>
      </c>
      <c r="E66" s="91" t="s">
        <v>283</v>
      </c>
      <c r="F66" s="91" t="s">
        <v>170</v>
      </c>
      <c r="G66" s="26">
        <f t="shared" si="5"/>
        <v>92.4</v>
      </c>
      <c r="H66" s="26">
        <f t="shared" si="5"/>
        <v>0</v>
      </c>
      <c r="I66" s="26">
        <f t="shared" si="5"/>
        <v>92.4</v>
      </c>
      <c r="J66" s="3"/>
      <c r="K66" s="259"/>
    </row>
    <row r="67" spans="1:11" ht="24" x14ac:dyDescent="0.2">
      <c r="A67" s="125" t="s">
        <v>398</v>
      </c>
      <c r="B67" s="92" t="s">
        <v>37</v>
      </c>
      <c r="C67" s="132" t="s">
        <v>8</v>
      </c>
      <c r="D67" s="132" t="s">
        <v>10</v>
      </c>
      <c r="E67" s="92" t="s">
        <v>283</v>
      </c>
      <c r="F67" s="92" t="s">
        <v>87</v>
      </c>
      <c r="G67" s="67">
        <v>92.4</v>
      </c>
      <c r="H67" s="67"/>
      <c r="I67" s="67">
        <f>G67+H67</f>
        <v>92.4</v>
      </c>
      <c r="J67" s="3"/>
      <c r="K67" s="259"/>
    </row>
    <row r="68" spans="1:11" ht="24" x14ac:dyDescent="0.2">
      <c r="A68" s="5" t="s">
        <v>211</v>
      </c>
      <c r="B68" s="91" t="s">
        <v>37</v>
      </c>
      <c r="C68" s="139" t="s">
        <v>8</v>
      </c>
      <c r="D68" s="139" t="s">
        <v>10</v>
      </c>
      <c r="E68" s="91" t="s">
        <v>286</v>
      </c>
      <c r="F68" s="140"/>
      <c r="G68" s="26">
        <f t="shared" ref="G68:I71" si="6">G69</f>
        <v>52.4</v>
      </c>
      <c r="H68" s="26">
        <f t="shared" si="6"/>
        <v>0</v>
      </c>
      <c r="I68" s="26">
        <f t="shared" si="6"/>
        <v>52.4</v>
      </c>
      <c r="J68" s="3"/>
      <c r="K68" s="259"/>
    </row>
    <row r="69" spans="1:11" ht="36" x14ac:dyDescent="0.2">
      <c r="A69" s="5" t="s">
        <v>251</v>
      </c>
      <c r="B69" s="91" t="s">
        <v>37</v>
      </c>
      <c r="C69" s="139" t="s">
        <v>8</v>
      </c>
      <c r="D69" s="139" t="s">
        <v>10</v>
      </c>
      <c r="E69" s="91" t="s">
        <v>285</v>
      </c>
      <c r="F69" s="140"/>
      <c r="G69" s="26">
        <f t="shared" si="6"/>
        <v>52.4</v>
      </c>
      <c r="H69" s="26">
        <f t="shared" si="6"/>
        <v>0</v>
      </c>
      <c r="I69" s="26">
        <f t="shared" si="6"/>
        <v>52.4</v>
      </c>
      <c r="J69" s="3"/>
      <c r="K69" s="259"/>
    </row>
    <row r="70" spans="1:11" ht="24" x14ac:dyDescent="0.2">
      <c r="A70" s="121" t="s">
        <v>387</v>
      </c>
      <c r="B70" s="91" t="s">
        <v>37</v>
      </c>
      <c r="C70" s="139" t="s">
        <v>8</v>
      </c>
      <c r="D70" s="139" t="s">
        <v>10</v>
      </c>
      <c r="E70" s="91" t="s">
        <v>285</v>
      </c>
      <c r="F70" s="91" t="s">
        <v>173</v>
      </c>
      <c r="G70" s="26">
        <f t="shared" si="6"/>
        <v>52.4</v>
      </c>
      <c r="H70" s="26">
        <f t="shared" si="6"/>
        <v>0</v>
      </c>
      <c r="I70" s="26">
        <f t="shared" si="6"/>
        <v>52.4</v>
      </c>
      <c r="J70" s="3"/>
      <c r="K70" s="259"/>
    </row>
    <row r="71" spans="1:11" ht="24" x14ac:dyDescent="0.2">
      <c r="A71" s="121" t="s">
        <v>388</v>
      </c>
      <c r="B71" s="91" t="s">
        <v>37</v>
      </c>
      <c r="C71" s="139" t="s">
        <v>8</v>
      </c>
      <c r="D71" s="139" t="s">
        <v>10</v>
      </c>
      <c r="E71" s="91" t="s">
        <v>285</v>
      </c>
      <c r="F71" s="91" t="s">
        <v>174</v>
      </c>
      <c r="G71" s="26">
        <f t="shared" si="6"/>
        <v>52.4</v>
      </c>
      <c r="H71" s="26">
        <f t="shared" si="6"/>
        <v>0</v>
      </c>
      <c r="I71" s="26">
        <f t="shared" si="6"/>
        <v>52.4</v>
      </c>
      <c r="J71" s="3"/>
      <c r="K71" s="259"/>
    </row>
    <row r="72" spans="1:11" ht="24" x14ac:dyDescent="0.2">
      <c r="A72" s="123" t="s">
        <v>391</v>
      </c>
      <c r="B72" s="92" t="s">
        <v>37</v>
      </c>
      <c r="C72" s="132" t="s">
        <v>8</v>
      </c>
      <c r="D72" s="132" t="s">
        <v>10</v>
      </c>
      <c r="E72" s="92" t="s">
        <v>285</v>
      </c>
      <c r="F72" s="92" t="s">
        <v>86</v>
      </c>
      <c r="G72" s="67">
        <v>52.4</v>
      </c>
      <c r="H72" s="67"/>
      <c r="I72" s="67">
        <f>G72+H72</f>
        <v>52.4</v>
      </c>
      <c r="J72" s="3"/>
      <c r="K72" s="259"/>
    </row>
    <row r="73" spans="1:11" x14ac:dyDescent="0.2">
      <c r="A73" s="8" t="s">
        <v>108</v>
      </c>
      <c r="B73" s="91" t="s">
        <v>37</v>
      </c>
      <c r="C73" s="141" t="s">
        <v>8</v>
      </c>
      <c r="D73" s="141" t="s">
        <v>15</v>
      </c>
      <c r="E73" s="141" t="s">
        <v>7</v>
      </c>
      <c r="F73" s="141" t="s">
        <v>7</v>
      </c>
      <c r="G73" s="34">
        <f>G74</f>
        <v>1400</v>
      </c>
      <c r="H73" s="34">
        <f>H74</f>
        <v>0</v>
      </c>
      <c r="I73" s="34">
        <f>I74</f>
        <v>1400</v>
      </c>
      <c r="J73" s="3"/>
      <c r="K73" s="259"/>
    </row>
    <row r="74" spans="1:11" x14ac:dyDescent="0.2">
      <c r="A74" s="5" t="s">
        <v>148</v>
      </c>
      <c r="B74" s="91" t="s">
        <v>37</v>
      </c>
      <c r="C74" s="141" t="s">
        <v>8</v>
      </c>
      <c r="D74" s="141" t="s">
        <v>15</v>
      </c>
      <c r="E74" s="91" t="s">
        <v>147</v>
      </c>
      <c r="F74" s="141" t="s">
        <v>7</v>
      </c>
      <c r="G74" s="34">
        <f t="shared" ref="G74:I76" si="7">G75</f>
        <v>1400</v>
      </c>
      <c r="H74" s="34">
        <f t="shared" si="7"/>
        <v>0</v>
      </c>
      <c r="I74" s="34">
        <f t="shared" si="7"/>
        <v>1400</v>
      </c>
      <c r="J74" s="3"/>
      <c r="K74" s="259"/>
    </row>
    <row r="75" spans="1:11" ht="36" x14ac:dyDescent="0.2">
      <c r="A75" s="8" t="s">
        <v>111</v>
      </c>
      <c r="B75" s="91" t="s">
        <v>37</v>
      </c>
      <c r="C75" s="141" t="s">
        <v>8</v>
      </c>
      <c r="D75" s="141" t="s">
        <v>15</v>
      </c>
      <c r="E75" s="91" t="s">
        <v>194</v>
      </c>
      <c r="F75" s="141" t="s">
        <v>7</v>
      </c>
      <c r="G75" s="34">
        <f t="shared" si="7"/>
        <v>1400</v>
      </c>
      <c r="H75" s="34">
        <f t="shared" si="7"/>
        <v>0</v>
      </c>
      <c r="I75" s="34">
        <f t="shared" si="7"/>
        <v>1400</v>
      </c>
      <c r="J75" s="3"/>
      <c r="K75" s="259"/>
    </row>
    <row r="76" spans="1:11" x14ac:dyDescent="0.2">
      <c r="A76" s="121" t="s">
        <v>175</v>
      </c>
      <c r="B76" s="91" t="s">
        <v>37</v>
      </c>
      <c r="C76" s="141" t="s">
        <v>8</v>
      </c>
      <c r="D76" s="141" t="s">
        <v>15</v>
      </c>
      <c r="E76" s="91" t="s">
        <v>194</v>
      </c>
      <c r="F76" s="141" t="s">
        <v>176</v>
      </c>
      <c r="G76" s="34">
        <f t="shared" si="7"/>
        <v>1400</v>
      </c>
      <c r="H76" s="34">
        <f t="shared" si="7"/>
        <v>0</v>
      </c>
      <c r="I76" s="34">
        <f t="shared" si="7"/>
        <v>1400</v>
      </c>
      <c r="J76" s="3"/>
      <c r="K76" s="259"/>
    </row>
    <row r="77" spans="1:11" x14ac:dyDescent="0.2">
      <c r="A77" s="76" t="s">
        <v>109</v>
      </c>
      <c r="B77" s="92" t="s">
        <v>37</v>
      </c>
      <c r="C77" s="131" t="s">
        <v>8</v>
      </c>
      <c r="D77" s="131" t="s">
        <v>15</v>
      </c>
      <c r="E77" s="92" t="s">
        <v>194</v>
      </c>
      <c r="F77" s="131" t="s">
        <v>110</v>
      </c>
      <c r="G77" s="67">
        <v>1400</v>
      </c>
      <c r="H77" s="67"/>
      <c r="I77" s="67">
        <f>G77+H77</f>
        <v>1400</v>
      </c>
      <c r="J77" s="3"/>
      <c r="K77" s="259"/>
    </row>
    <row r="78" spans="1:11" x14ac:dyDescent="0.2">
      <c r="A78" s="5" t="s">
        <v>12</v>
      </c>
      <c r="B78" s="91" t="s">
        <v>37</v>
      </c>
      <c r="C78" s="138" t="s">
        <v>8</v>
      </c>
      <c r="D78" s="138" t="s">
        <v>67</v>
      </c>
      <c r="E78" s="91" t="s">
        <v>7</v>
      </c>
      <c r="F78" s="91" t="s">
        <v>7</v>
      </c>
      <c r="G78" s="33">
        <f>G79</f>
        <v>33885.299999999996</v>
      </c>
      <c r="H78" s="33">
        <f>H79</f>
        <v>0.5</v>
      </c>
      <c r="I78" s="33">
        <f>I79</f>
        <v>33885.799999999996</v>
      </c>
      <c r="J78" s="3"/>
      <c r="K78" s="259"/>
    </row>
    <row r="79" spans="1:11" x14ac:dyDescent="0.2">
      <c r="A79" s="5" t="s">
        <v>148</v>
      </c>
      <c r="B79" s="91" t="s">
        <v>37</v>
      </c>
      <c r="C79" s="141" t="s">
        <v>8</v>
      </c>
      <c r="D79" s="141" t="s">
        <v>67</v>
      </c>
      <c r="E79" s="91" t="s">
        <v>147</v>
      </c>
      <c r="F79" s="91"/>
      <c r="G79" s="33">
        <f>G80+G85+G97+G102+G105</f>
        <v>33885.299999999996</v>
      </c>
      <c r="H79" s="33">
        <f>H80+H85+H97+H102+H105</f>
        <v>0.5</v>
      </c>
      <c r="I79" s="33">
        <f>I80+I85+I97+I102+I105</f>
        <v>33885.799999999996</v>
      </c>
      <c r="J79" s="3"/>
      <c r="K79" s="259"/>
    </row>
    <row r="80" spans="1:11" ht="24" x14ac:dyDescent="0.2">
      <c r="A80" s="5" t="s">
        <v>547</v>
      </c>
      <c r="B80" s="91" t="s">
        <v>37</v>
      </c>
      <c r="C80" s="141" t="s">
        <v>8</v>
      </c>
      <c r="D80" s="141" t="s">
        <v>67</v>
      </c>
      <c r="E80" s="91" t="s">
        <v>151</v>
      </c>
      <c r="F80" s="91"/>
      <c r="G80" s="33">
        <f t="shared" ref="G80:I81" si="8">G81</f>
        <v>2.6</v>
      </c>
      <c r="H80" s="33">
        <f t="shared" si="8"/>
        <v>0</v>
      </c>
      <c r="I80" s="33">
        <f t="shared" si="8"/>
        <v>2.6</v>
      </c>
      <c r="J80" s="3"/>
      <c r="K80" s="259"/>
    </row>
    <row r="81" spans="1:11" ht="24" x14ac:dyDescent="0.2">
      <c r="A81" s="121" t="s">
        <v>387</v>
      </c>
      <c r="B81" s="91" t="s">
        <v>37</v>
      </c>
      <c r="C81" s="138" t="s">
        <v>8</v>
      </c>
      <c r="D81" s="138" t="s">
        <v>67</v>
      </c>
      <c r="E81" s="91" t="s">
        <v>151</v>
      </c>
      <c r="F81" s="91" t="s">
        <v>173</v>
      </c>
      <c r="G81" s="33">
        <f t="shared" si="8"/>
        <v>2.6</v>
      </c>
      <c r="H81" s="33">
        <f t="shared" si="8"/>
        <v>0</v>
      </c>
      <c r="I81" s="33">
        <f t="shared" si="8"/>
        <v>2.6</v>
      </c>
      <c r="J81" s="3"/>
      <c r="K81" s="259"/>
    </row>
    <row r="82" spans="1:11" ht="24" x14ac:dyDescent="0.2">
      <c r="A82" s="121" t="s">
        <v>388</v>
      </c>
      <c r="B82" s="91" t="s">
        <v>37</v>
      </c>
      <c r="C82" s="138" t="s">
        <v>8</v>
      </c>
      <c r="D82" s="138" t="s">
        <v>67</v>
      </c>
      <c r="E82" s="91" t="s">
        <v>151</v>
      </c>
      <c r="F82" s="91" t="s">
        <v>174</v>
      </c>
      <c r="G82" s="33">
        <f>G83</f>
        <v>2.6</v>
      </c>
      <c r="H82" s="33">
        <f>H83</f>
        <v>0</v>
      </c>
      <c r="I82" s="33">
        <f>I83</f>
        <v>2.6</v>
      </c>
      <c r="J82" s="3"/>
      <c r="K82" s="259"/>
    </row>
    <row r="83" spans="1:11" ht="24" x14ac:dyDescent="0.2">
      <c r="A83" s="123" t="s">
        <v>391</v>
      </c>
      <c r="B83" s="92" t="s">
        <v>37</v>
      </c>
      <c r="C83" s="132" t="s">
        <v>8</v>
      </c>
      <c r="D83" s="132" t="s">
        <v>67</v>
      </c>
      <c r="E83" s="92" t="s">
        <v>151</v>
      </c>
      <c r="F83" s="92" t="s">
        <v>86</v>
      </c>
      <c r="G83" s="67">
        <v>2.6</v>
      </c>
      <c r="H83" s="67">
        <v>0</v>
      </c>
      <c r="I83" s="67">
        <f>G83+H83</f>
        <v>2.6</v>
      </c>
      <c r="J83" s="3"/>
      <c r="K83" s="259"/>
    </row>
    <row r="84" spans="1:11" x14ac:dyDescent="0.2">
      <c r="A84" s="123" t="s">
        <v>516</v>
      </c>
      <c r="B84" s="92" t="s">
        <v>37</v>
      </c>
      <c r="C84" s="132" t="s">
        <v>8</v>
      </c>
      <c r="D84" s="132" t="s">
        <v>67</v>
      </c>
      <c r="E84" s="92" t="s">
        <v>151</v>
      </c>
      <c r="F84" s="92" t="s">
        <v>86</v>
      </c>
      <c r="G84" s="67">
        <v>2.6</v>
      </c>
      <c r="H84" s="67">
        <v>0</v>
      </c>
      <c r="I84" s="67">
        <f>G84+H84</f>
        <v>2.6</v>
      </c>
      <c r="J84" s="3"/>
      <c r="K84" s="259"/>
    </row>
    <row r="85" spans="1:11" ht="24" x14ac:dyDescent="0.2">
      <c r="A85" s="49" t="s">
        <v>48</v>
      </c>
      <c r="B85" s="91" t="s">
        <v>37</v>
      </c>
      <c r="C85" s="138" t="s">
        <v>8</v>
      </c>
      <c r="D85" s="138" t="s">
        <v>67</v>
      </c>
      <c r="E85" s="91" t="s">
        <v>306</v>
      </c>
      <c r="F85" s="91" t="s">
        <v>7</v>
      </c>
      <c r="G85" s="33">
        <f>G86+G92</f>
        <v>24378</v>
      </c>
      <c r="H85" s="33">
        <f>H86+H92</f>
        <v>0.5</v>
      </c>
      <c r="I85" s="33">
        <f>I86+I92</f>
        <v>24378.5</v>
      </c>
      <c r="J85" s="3"/>
      <c r="K85" s="259"/>
    </row>
    <row r="86" spans="1:11" ht="24" x14ac:dyDescent="0.2">
      <c r="A86" s="121" t="s">
        <v>387</v>
      </c>
      <c r="B86" s="91" t="s">
        <v>37</v>
      </c>
      <c r="C86" s="138" t="s">
        <v>8</v>
      </c>
      <c r="D86" s="138" t="s">
        <v>67</v>
      </c>
      <c r="E86" s="91" t="s">
        <v>306</v>
      </c>
      <c r="F86" s="91" t="s">
        <v>173</v>
      </c>
      <c r="G86" s="33">
        <f>G87</f>
        <v>4168.1000000000004</v>
      </c>
      <c r="H86" s="33">
        <f>H87</f>
        <v>0.5</v>
      </c>
      <c r="I86" s="33">
        <f>I87</f>
        <v>4168.6000000000004</v>
      </c>
      <c r="J86" s="3"/>
      <c r="K86" s="259"/>
    </row>
    <row r="87" spans="1:11" ht="24" x14ac:dyDescent="0.2">
      <c r="A87" s="121" t="s">
        <v>388</v>
      </c>
      <c r="B87" s="91" t="s">
        <v>37</v>
      </c>
      <c r="C87" s="138" t="s">
        <v>8</v>
      </c>
      <c r="D87" s="138" t="s">
        <v>67</v>
      </c>
      <c r="E87" s="91" t="s">
        <v>306</v>
      </c>
      <c r="F87" s="91" t="s">
        <v>174</v>
      </c>
      <c r="G87" s="33">
        <f>G88+G90+G89</f>
        <v>4168.1000000000004</v>
      </c>
      <c r="H87" s="33">
        <f>H88+H90+H89</f>
        <v>0.5</v>
      </c>
      <c r="I87" s="33">
        <f>I88+I90+I89</f>
        <v>4168.6000000000004</v>
      </c>
      <c r="J87" s="3"/>
      <c r="K87" s="259"/>
    </row>
    <row r="88" spans="1:11" ht="24" x14ac:dyDescent="0.2">
      <c r="A88" s="126" t="s">
        <v>114</v>
      </c>
      <c r="B88" s="92" t="s">
        <v>37</v>
      </c>
      <c r="C88" s="132" t="s">
        <v>8</v>
      </c>
      <c r="D88" s="132" t="s">
        <v>67</v>
      </c>
      <c r="E88" s="92" t="s">
        <v>306</v>
      </c>
      <c r="F88" s="92" t="s">
        <v>115</v>
      </c>
      <c r="G88" s="67">
        <v>20</v>
      </c>
      <c r="H88" s="67"/>
      <c r="I88" s="67">
        <f>G88+H88</f>
        <v>20</v>
      </c>
      <c r="J88" s="3"/>
      <c r="K88" s="259"/>
    </row>
    <row r="89" spans="1:11" ht="24" x14ac:dyDescent="0.2">
      <c r="A89" s="126" t="s">
        <v>399</v>
      </c>
      <c r="B89" s="92" t="s">
        <v>37</v>
      </c>
      <c r="C89" s="132" t="s">
        <v>8</v>
      </c>
      <c r="D89" s="132" t="s">
        <v>67</v>
      </c>
      <c r="E89" s="92" t="s">
        <v>306</v>
      </c>
      <c r="F89" s="92" t="s">
        <v>92</v>
      </c>
      <c r="G89" s="67">
        <v>2300</v>
      </c>
      <c r="H89" s="67">
        <v>0</v>
      </c>
      <c r="I89" s="67">
        <f>G89+H89</f>
        <v>2300</v>
      </c>
      <c r="J89" s="3"/>
      <c r="K89" s="259"/>
    </row>
    <row r="90" spans="1:11" ht="24" x14ac:dyDescent="0.2">
      <c r="A90" s="123" t="s">
        <v>391</v>
      </c>
      <c r="B90" s="92" t="s">
        <v>37</v>
      </c>
      <c r="C90" s="132" t="s">
        <v>8</v>
      </c>
      <c r="D90" s="132" t="s">
        <v>67</v>
      </c>
      <c r="E90" s="92" t="s">
        <v>306</v>
      </c>
      <c r="F90" s="92" t="s">
        <v>86</v>
      </c>
      <c r="G90" s="67">
        <v>1848.1</v>
      </c>
      <c r="H90" s="67">
        <v>0.5</v>
      </c>
      <c r="I90" s="67">
        <f>G90+H90</f>
        <v>1848.6</v>
      </c>
      <c r="J90" s="3"/>
      <c r="K90" s="259"/>
    </row>
    <row r="91" spans="1:11" x14ac:dyDescent="0.2">
      <c r="A91" s="123" t="s">
        <v>516</v>
      </c>
      <c r="B91" s="92" t="s">
        <v>37</v>
      </c>
      <c r="C91" s="132" t="s">
        <v>8</v>
      </c>
      <c r="D91" s="132" t="s">
        <v>67</v>
      </c>
      <c r="E91" s="92" t="s">
        <v>306</v>
      </c>
      <c r="F91" s="92" t="s">
        <v>86</v>
      </c>
      <c r="G91" s="67">
        <v>8.1</v>
      </c>
      <c r="H91" s="67">
        <v>0.5</v>
      </c>
      <c r="I91" s="67">
        <f>G91+H91</f>
        <v>8.6</v>
      </c>
      <c r="J91" s="3"/>
      <c r="K91" s="259"/>
    </row>
    <row r="92" spans="1:11" x14ac:dyDescent="0.2">
      <c r="A92" s="121" t="s">
        <v>175</v>
      </c>
      <c r="B92" s="91" t="s">
        <v>37</v>
      </c>
      <c r="C92" s="138" t="s">
        <v>8</v>
      </c>
      <c r="D92" s="138" t="s">
        <v>67</v>
      </c>
      <c r="E92" s="91" t="s">
        <v>306</v>
      </c>
      <c r="F92" s="91" t="s">
        <v>176</v>
      </c>
      <c r="G92" s="26">
        <f>G93+G95</f>
        <v>20209.900000000001</v>
      </c>
      <c r="H92" s="26">
        <f>H93+H95</f>
        <v>0</v>
      </c>
      <c r="I92" s="26">
        <f>I93+I95</f>
        <v>20209.900000000001</v>
      </c>
      <c r="J92" s="3"/>
      <c r="K92" s="259"/>
    </row>
    <row r="93" spans="1:11" x14ac:dyDescent="0.2">
      <c r="A93" s="121" t="s">
        <v>190</v>
      </c>
      <c r="B93" s="91" t="s">
        <v>37</v>
      </c>
      <c r="C93" s="138" t="s">
        <v>8</v>
      </c>
      <c r="D93" s="138" t="s">
        <v>67</v>
      </c>
      <c r="E93" s="91" t="s">
        <v>306</v>
      </c>
      <c r="F93" s="91" t="s">
        <v>185</v>
      </c>
      <c r="G93" s="26">
        <f>G94</f>
        <v>20035</v>
      </c>
      <c r="H93" s="26">
        <f>H94</f>
        <v>0</v>
      </c>
      <c r="I93" s="26">
        <f>I94</f>
        <v>20035</v>
      </c>
      <c r="J93" s="3"/>
      <c r="K93" s="259"/>
    </row>
    <row r="94" spans="1:11" ht="63" customHeight="1" x14ac:dyDescent="0.2">
      <c r="A94" s="79" t="s">
        <v>466</v>
      </c>
      <c r="B94" s="92" t="s">
        <v>37</v>
      </c>
      <c r="C94" s="132" t="s">
        <v>8</v>
      </c>
      <c r="D94" s="132" t="s">
        <v>67</v>
      </c>
      <c r="E94" s="92" t="s">
        <v>306</v>
      </c>
      <c r="F94" s="92" t="s">
        <v>116</v>
      </c>
      <c r="G94" s="67">
        <v>20035</v>
      </c>
      <c r="H94" s="67"/>
      <c r="I94" s="67">
        <f>G94+H94</f>
        <v>20035</v>
      </c>
      <c r="J94" s="3"/>
      <c r="K94" s="259"/>
    </row>
    <row r="95" spans="1:11" x14ac:dyDescent="0.2">
      <c r="A95" s="121" t="s">
        <v>178</v>
      </c>
      <c r="B95" s="91" t="s">
        <v>37</v>
      </c>
      <c r="C95" s="138" t="s">
        <v>8</v>
      </c>
      <c r="D95" s="138" t="s">
        <v>67</v>
      </c>
      <c r="E95" s="91" t="s">
        <v>306</v>
      </c>
      <c r="F95" s="91" t="s">
        <v>177</v>
      </c>
      <c r="G95" s="26">
        <f>G96</f>
        <v>174.9</v>
      </c>
      <c r="H95" s="26">
        <f>H96</f>
        <v>0</v>
      </c>
      <c r="I95" s="26">
        <f>I96</f>
        <v>174.9</v>
      </c>
      <c r="J95" s="3"/>
      <c r="K95" s="259"/>
    </row>
    <row r="96" spans="1:11" x14ac:dyDescent="0.2">
      <c r="A96" s="76" t="s">
        <v>94</v>
      </c>
      <c r="B96" s="92" t="s">
        <v>37</v>
      </c>
      <c r="C96" s="132" t="s">
        <v>8</v>
      </c>
      <c r="D96" s="132" t="s">
        <v>67</v>
      </c>
      <c r="E96" s="92" t="s">
        <v>306</v>
      </c>
      <c r="F96" s="92" t="s">
        <v>95</v>
      </c>
      <c r="G96" s="67">
        <v>174.9</v>
      </c>
      <c r="H96" s="67"/>
      <c r="I96" s="67">
        <f>G96+H96</f>
        <v>174.9</v>
      </c>
      <c r="J96" s="3"/>
      <c r="K96" s="259"/>
    </row>
    <row r="97" spans="1:11" ht="36" x14ac:dyDescent="0.2">
      <c r="A97" s="194" t="s">
        <v>195</v>
      </c>
      <c r="B97" s="91" t="s">
        <v>37</v>
      </c>
      <c r="C97" s="139" t="s">
        <v>8</v>
      </c>
      <c r="D97" s="139" t="s">
        <v>67</v>
      </c>
      <c r="E97" s="91" t="s">
        <v>196</v>
      </c>
      <c r="F97" s="91"/>
      <c r="G97" s="26">
        <f t="shared" ref="G97:I98" si="9">G98</f>
        <v>9397.7999999999993</v>
      </c>
      <c r="H97" s="26">
        <f t="shared" si="9"/>
        <v>0</v>
      </c>
      <c r="I97" s="26">
        <f t="shared" si="9"/>
        <v>9397.7999999999993</v>
      </c>
      <c r="J97" s="3"/>
      <c r="K97" s="259"/>
    </row>
    <row r="98" spans="1:11" ht="24" x14ac:dyDescent="0.2">
      <c r="A98" s="6" t="s">
        <v>166</v>
      </c>
      <c r="B98" s="91" t="s">
        <v>37</v>
      </c>
      <c r="C98" s="139" t="s">
        <v>8</v>
      </c>
      <c r="D98" s="139" t="s">
        <v>67</v>
      </c>
      <c r="E98" s="91" t="s">
        <v>196</v>
      </c>
      <c r="F98" s="91" t="s">
        <v>164</v>
      </c>
      <c r="G98" s="26">
        <f t="shared" si="9"/>
        <v>9397.7999999999993</v>
      </c>
      <c r="H98" s="26">
        <f t="shared" si="9"/>
        <v>0</v>
      </c>
      <c r="I98" s="26">
        <f t="shared" si="9"/>
        <v>9397.7999999999993</v>
      </c>
      <c r="J98" s="3"/>
      <c r="K98" s="259"/>
    </row>
    <row r="99" spans="1:11" x14ac:dyDescent="0.2">
      <c r="A99" s="225" t="s">
        <v>169</v>
      </c>
      <c r="B99" s="142" t="s">
        <v>37</v>
      </c>
      <c r="C99" s="226">
        <v>1</v>
      </c>
      <c r="D99" s="226">
        <v>13</v>
      </c>
      <c r="E99" s="142" t="s">
        <v>196</v>
      </c>
      <c r="F99" s="142" t="s">
        <v>168</v>
      </c>
      <c r="G99" s="35">
        <f>G100+G101</f>
        <v>9397.7999999999993</v>
      </c>
      <c r="H99" s="35">
        <f>H100+H101</f>
        <v>0</v>
      </c>
      <c r="I99" s="35">
        <f>I100+I101</f>
        <v>9397.7999999999993</v>
      </c>
      <c r="J99" s="3"/>
      <c r="K99" s="259"/>
    </row>
    <row r="100" spans="1:11" ht="36" x14ac:dyDescent="0.2">
      <c r="A100" s="213" t="s">
        <v>392</v>
      </c>
      <c r="B100" s="92" t="s">
        <v>37</v>
      </c>
      <c r="C100" s="130">
        <v>1</v>
      </c>
      <c r="D100" s="130">
        <v>13</v>
      </c>
      <c r="E100" s="92" t="s">
        <v>196</v>
      </c>
      <c r="F100" s="92" t="s">
        <v>93</v>
      </c>
      <c r="G100" s="67">
        <v>8283.7999999999993</v>
      </c>
      <c r="H100" s="67">
        <v>0</v>
      </c>
      <c r="I100" s="67">
        <f>G100+H100</f>
        <v>8283.7999999999993</v>
      </c>
      <c r="J100" s="3"/>
      <c r="K100" s="259"/>
    </row>
    <row r="101" spans="1:11" x14ac:dyDescent="0.2">
      <c r="A101" s="213" t="s">
        <v>99</v>
      </c>
      <c r="B101" s="92" t="s">
        <v>37</v>
      </c>
      <c r="C101" s="130">
        <v>1</v>
      </c>
      <c r="D101" s="130">
        <v>13</v>
      </c>
      <c r="E101" s="92" t="s">
        <v>196</v>
      </c>
      <c r="F101" s="92" t="s">
        <v>100</v>
      </c>
      <c r="G101" s="67">
        <v>1114</v>
      </c>
      <c r="H101" s="67">
        <v>0</v>
      </c>
      <c r="I101" s="67">
        <f>G101+H101</f>
        <v>1114</v>
      </c>
      <c r="J101" s="3"/>
      <c r="K101" s="259"/>
    </row>
    <row r="102" spans="1:11" ht="24" x14ac:dyDescent="0.2">
      <c r="A102" s="225" t="s">
        <v>537</v>
      </c>
      <c r="B102" s="142" t="s">
        <v>37</v>
      </c>
      <c r="C102" s="226">
        <v>1</v>
      </c>
      <c r="D102" s="226">
        <v>13</v>
      </c>
      <c r="E102" s="142" t="s">
        <v>536</v>
      </c>
      <c r="F102" s="142"/>
      <c r="G102" s="35">
        <f t="shared" ref="G102:I103" si="10">G103</f>
        <v>100</v>
      </c>
      <c r="H102" s="35">
        <f t="shared" si="10"/>
        <v>0</v>
      </c>
      <c r="I102" s="35">
        <f t="shared" si="10"/>
        <v>100</v>
      </c>
      <c r="J102" s="3"/>
      <c r="K102" s="259"/>
    </row>
    <row r="103" spans="1:11" ht="24" x14ac:dyDescent="0.2">
      <c r="A103" s="6" t="s">
        <v>166</v>
      </c>
      <c r="B103" s="142" t="s">
        <v>37</v>
      </c>
      <c r="C103" s="226">
        <v>1</v>
      </c>
      <c r="D103" s="226">
        <v>13</v>
      </c>
      <c r="E103" s="142" t="s">
        <v>536</v>
      </c>
      <c r="F103" s="142" t="s">
        <v>164</v>
      </c>
      <c r="G103" s="35">
        <f t="shared" si="10"/>
        <v>100</v>
      </c>
      <c r="H103" s="35">
        <f t="shared" si="10"/>
        <v>0</v>
      </c>
      <c r="I103" s="35">
        <f t="shared" si="10"/>
        <v>100</v>
      </c>
      <c r="J103" s="3"/>
      <c r="K103" s="259"/>
    </row>
    <row r="104" spans="1:11" ht="24" x14ac:dyDescent="0.2">
      <c r="A104" s="213" t="s">
        <v>539</v>
      </c>
      <c r="B104" s="92" t="s">
        <v>37</v>
      </c>
      <c r="C104" s="130">
        <v>1</v>
      </c>
      <c r="D104" s="130">
        <v>13</v>
      </c>
      <c r="E104" s="92" t="s">
        <v>536</v>
      </c>
      <c r="F104" s="92" t="s">
        <v>538</v>
      </c>
      <c r="G104" s="67">
        <v>100</v>
      </c>
      <c r="H104" s="67">
        <v>0</v>
      </c>
      <c r="I104" s="67">
        <f>G104+H104</f>
        <v>100</v>
      </c>
      <c r="J104" s="3"/>
      <c r="K104" s="259"/>
    </row>
    <row r="105" spans="1:11" ht="48" x14ac:dyDescent="0.2">
      <c r="A105" s="248" t="s">
        <v>558</v>
      </c>
      <c r="B105" s="142" t="s">
        <v>37</v>
      </c>
      <c r="C105" s="143" t="s">
        <v>8</v>
      </c>
      <c r="D105" s="143" t="s">
        <v>67</v>
      </c>
      <c r="E105" s="264" t="s">
        <v>557</v>
      </c>
      <c r="F105" s="142"/>
      <c r="G105" s="35">
        <f>G106+G109</f>
        <v>6.9</v>
      </c>
      <c r="H105" s="35">
        <f>H106+H109</f>
        <v>0</v>
      </c>
      <c r="I105" s="35">
        <f>I106+I109</f>
        <v>6.9</v>
      </c>
      <c r="J105" s="3"/>
      <c r="K105" s="259"/>
    </row>
    <row r="106" spans="1:11" ht="48" x14ac:dyDescent="0.2">
      <c r="A106" s="266" t="s">
        <v>404</v>
      </c>
      <c r="B106" s="91" t="s">
        <v>37</v>
      </c>
      <c r="C106" s="138" t="s">
        <v>8</v>
      </c>
      <c r="D106" s="143" t="s">
        <v>67</v>
      </c>
      <c r="E106" s="269" t="s">
        <v>557</v>
      </c>
      <c r="F106" s="91" t="s">
        <v>171</v>
      </c>
      <c r="G106" s="26">
        <f t="shared" ref="G106:I107" si="11">G107</f>
        <v>3.8</v>
      </c>
      <c r="H106" s="26">
        <f t="shared" si="11"/>
        <v>1.6</v>
      </c>
      <c r="I106" s="26">
        <f t="shared" si="11"/>
        <v>5.4</v>
      </c>
      <c r="J106" s="3"/>
      <c r="K106" s="259"/>
    </row>
    <row r="107" spans="1:11" ht="24" x14ac:dyDescent="0.2">
      <c r="A107" s="266" t="s">
        <v>172</v>
      </c>
      <c r="B107" s="91" t="s">
        <v>37</v>
      </c>
      <c r="C107" s="138" t="s">
        <v>8</v>
      </c>
      <c r="D107" s="143" t="s">
        <v>67</v>
      </c>
      <c r="E107" s="269" t="s">
        <v>557</v>
      </c>
      <c r="F107" s="91" t="s">
        <v>170</v>
      </c>
      <c r="G107" s="26">
        <f t="shared" si="11"/>
        <v>3.8</v>
      </c>
      <c r="H107" s="26">
        <f t="shared" si="11"/>
        <v>1.6</v>
      </c>
      <c r="I107" s="26">
        <f t="shared" si="11"/>
        <v>5.4</v>
      </c>
      <c r="J107" s="3"/>
      <c r="K107" s="259"/>
    </row>
    <row r="108" spans="1:11" ht="24" x14ac:dyDescent="0.2">
      <c r="A108" s="267" t="s">
        <v>398</v>
      </c>
      <c r="B108" s="92" t="s">
        <v>37</v>
      </c>
      <c r="C108" s="132" t="s">
        <v>8</v>
      </c>
      <c r="D108" s="132" t="s">
        <v>67</v>
      </c>
      <c r="E108" s="268" t="s">
        <v>557</v>
      </c>
      <c r="F108" s="92" t="s">
        <v>87</v>
      </c>
      <c r="G108" s="67">
        <v>3.8</v>
      </c>
      <c r="H108" s="67">
        <v>1.6</v>
      </c>
      <c r="I108" s="67">
        <f>G108+H108</f>
        <v>5.4</v>
      </c>
      <c r="J108" s="3"/>
      <c r="K108" s="259"/>
    </row>
    <row r="109" spans="1:11" ht="24" x14ac:dyDescent="0.2">
      <c r="A109" s="109" t="s">
        <v>387</v>
      </c>
      <c r="B109" s="142" t="s">
        <v>37</v>
      </c>
      <c r="C109" s="143" t="s">
        <v>8</v>
      </c>
      <c r="D109" s="143" t="s">
        <v>67</v>
      </c>
      <c r="E109" s="264" t="s">
        <v>557</v>
      </c>
      <c r="F109" s="91" t="s">
        <v>173</v>
      </c>
      <c r="G109" s="35">
        <f t="shared" ref="G109:I110" si="12">G110</f>
        <v>3.1</v>
      </c>
      <c r="H109" s="35">
        <f t="shared" si="12"/>
        <v>-1.6</v>
      </c>
      <c r="I109" s="35">
        <f t="shared" si="12"/>
        <v>1.5</v>
      </c>
      <c r="J109" s="3"/>
      <c r="K109" s="259"/>
    </row>
    <row r="110" spans="1:11" ht="24" x14ac:dyDescent="0.2">
      <c r="A110" s="109" t="s">
        <v>388</v>
      </c>
      <c r="B110" s="91" t="s">
        <v>37</v>
      </c>
      <c r="C110" s="139" t="s">
        <v>8</v>
      </c>
      <c r="D110" s="139" t="s">
        <v>67</v>
      </c>
      <c r="E110" s="264" t="s">
        <v>557</v>
      </c>
      <c r="F110" s="91" t="s">
        <v>174</v>
      </c>
      <c r="G110" s="35">
        <f t="shared" si="12"/>
        <v>3.1</v>
      </c>
      <c r="H110" s="35">
        <f t="shared" si="12"/>
        <v>-1.6</v>
      </c>
      <c r="I110" s="35">
        <f t="shared" si="12"/>
        <v>1.5</v>
      </c>
      <c r="J110" s="3"/>
      <c r="K110" s="259"/>
    </row>
    <row r="111" spans="1:11" ht="36" x14ac:dyDescent="0.2">
      <c r="A111" s="122" t="s">
        <v>365</v>
      </c>
      <c r="B111" s="92" t="s">
        <v>37</v>
      </c>
      <c r="C111" s="132" t="s">
        <v>8</v>
      </c>
      <c r="D111" s="132" t="s">
        <v>67</v>
      </c>
      <c r="E111" s="265" t="s">
        <v>557</v>
      </c>
      <c r="F111" s="92" t="s">
        <v>86</v>
      </c>
      <c r="G111" s="67">
        <v>3.1</v>
      </c>
      <c r="H111" s="67">
        <v>-1.6</v>
      </c>
      <c r="I111" s="67">
        <f>G111+H111</f>
        <v>1.5</v>
      </c>
      <c r="J111" s="3"/>
      <c r="K111" s="259"/>
    </row>
    <row r="112" spans="1:11" ht="24" x14ac:dyDescent="0.2">
      <c r="A112" s="42" t="s">
        <v>49</v>
      </c>
      <c r="B112" s="23" t="s">
        <v>37</v>
      </c>
      <c r="C112" s="24" t="s">
        <v>9</v>
      </c>
      <c r="D112" s="24" t="s">
        <v>56</v>
      </c>
      <c r="E112" s="23"/>
      <c r="F112" s="23" t="s">
        <v>7</v>
      </c>
      <c r="G112" s="32">
        <f>G113+G149+G137</f>
        <v>13197.699999999999</v>
      </c>
      <c r="H112" s="32">
        <f>H113+H149+H137</f>
        <v>0</v>
      </c>
      <c r="I112" s="32">
        <f>I113+I149+I137</f>
        <v>13197.699999999999</v>
      </c>
      <c r="J112" s="3"/>
      <c r="K112" s="259"/>
    </row>
    <row r="113" spans="1:11" x14ac:dyDescent="0.2">
      <c r="A113" s="5" t="s">
        <v>23</v>
      </c>
      <c r="B113" s="91" t="s">
        <v>37</v>
      </c>
      <c r="C113" s="128">
        <v>3</v>
      </c>
      <c r="D113" s="128">
        <v>2</v>
      </c>
      <c r="E113" s="91" t="s">
        <v>7</v>
      </c>
      <c r="F113" s="91" t="s">
        <v>7</v>
      </c>
      <c r="G113" s="33">
        <f t="shared" ref="G113:I114" si="13">G114</f>
        <v>1725.6</v>
      </c>
      <c r="H113" s="33">
        <f t="shared" si="13"/>
        <v>0</v>
      </c>
      <c r="I113" s="33">
        <f t="shared" si="13"/>
        <v>1725.6</v>
      </c>
      <c r="J113" s="3"/>
      <c r="K113" s="259"/>
    </row>
    <row r="114" spans="1:11" x14ac:dyDescent="0.2">
      <c r="A114" s="5" t="s">
        <v>148</v>
      </c>
      <c r="B114" s="91" t="s">
        <v>37</v>
      </c>
      <c r="C114" s="139" t="s">
        <v>9</v>
      </c>
      <c r="D114" s="139" t="s">
        <v>18</v>
      </c>
      <c r="E114" s="91" t="s">
        <v>147</v>
      </c>
      <c r="F114" s="91" t="s">
        <v>7</v>
      </c>
      <c r="G114" s="33">
        <f t="shared" si="13"/>
        <v>1725.6</v>
      </c>
      <c r="H114" s="33">
        <f t="shared" si="13"/>
        <v>0</v>
      </c>
      <c r="I114" s="33">
        <f t="shared" si="13"/>
        <v>1725.6</v>
      </c>
      <c r="J114" s="3"/>
      <c r="K114" s="259"/>
    </row>
    <row r="115" spans="1:11" ht="24" x14ac:dyDescent="0.2">
      <c r="A115" s="5" t="s">
        <v>201</v>
      </c>
      <c r="B115" s="91" t="s">
        <v>37</v>
      </c>
      <c r="C115" s="139" t="s">
        <v>9</v>
      </c>
      <c r="D115" s="139" t="s">
        <v>18</v>
      </c>
      <c r="E115" s="91" t="s">
        <v>321</v>
      </c>
      <c r="F115" s="91" t="s">
        <v>7</v>
      </c>
      <c r="G115" s="33">
        <f>G133+G128+G124+G120+G116</f>
        <v>1725.6</v>
      </c>
      <c r="H115" s="33">
        <f>H133+H128+H124+H120+H116</f>
        <v>0</v>
      </c>
      <c r="I115" s="33">
        <f>I133+I128+I124+I120+I116</f>
        <v>1725.6</v>
      </c>
      <c r="J115" s="3"/>
      <c r="K115" s="259"/>
    </row>
    <row r="116" spans="1:11" ht="24" x14ac:dyDescent="0.2">
      <c r="A116" s="90" t="s">
        <v>323</v>
      </c>
      <c r="B116" s="91" t="s">
        <v>37</v>
      </c>
      <c r="C116" s="139" t="s">
        <v>9</v>
      </c>
      <c r="D116" s="139" t="s">
        <v>18</v>
      </c>
      <c r="E116" s="91" t="s">
        <v>322</v>
      </c>
      <c r="F116" s="91"/>
      <c r="G116" s="33">
        <f t="shared" ref="G116:I118" si="14">G117</f>
        <v>1396</v>
      </c>
      <c r="H116" s="33">
        <f t="shared" si="14"/>
        <v>0</v>
      </c>
      <c r="I116" s="33">
        <f t="shared" si="14"/>
        <v>1396</v>
      </c>
      <c r="J116" s="3"/>
      <c r="K116" s="259"/>
    </row>
    <row r="117" spans="1:11" ht="24" x14ac:dyDescent="0.2">
      <c r="A117" s="109" t="s">
        <v>387</v>
      </c>
      <c r="B117" s="91" t="s">
        <v>37</v>
      </c>
      <c r="C117" s="139" t="s">
        <v>9</v>
      </c>
      <c r="D117" s="139" t="s">
        <v>18</v>
      </c>
      <c r="E117" s="91" t="s">
        <v>322</v>
      </c>
      <c r="F117" s="91" t="s">
        <v>173</v>
      </c>
      <c r="G117" s="26">
        <f t="shared" si="14"/>
        <v>1396</v>
      </c>
      <c r="H117" s="26">
        <f t="shared" si="14"/>
        <v>0</v>
      </c>
      <c r="I117" s="26">
        <f t="shared" si="14"/>
        <v>1396</v>
      </c>
      <c r="J117" s="3"/>
      <c r="K117" s="259"/>
    </row>
    <row r="118" spans="1:11" ht="24" x14ac:dyDescent="0.2">
      <c r="A118" s="109" t="s">
        <v>388</v>
      </c>
      <c r="B118" s="91" t="s">
        <v>37</v>
      </c>
      <c r="C118" s="139" t="s">
        <v>9</v>
      </c>
      <c r="D118" s="139" t="s">
        <v>18</v>
      </c>
      <c r="E118" s="91" t="s">
        <v>322</v>
      </c>
      <c r="F118" s="91" t="s">
        <v>174</v>
      </c>
      <c r="G118" s="26">
        <f t="shared" si="14"/>
        <v>1396</v>
      </c>
      <c r="H118" s="26">
        <f t="shared" si="14"/>
        <v>0</v>
      </c>
      <c r="I118" s="26">
        <f t="shared" si="14"/>
        <v>1396</v>
      </c>
      <c r="J118" s="3"/>
      <c r="K118" s="259"/>
    </row>
    <row r="119" spans="1:11" ht="25.5" customHeight="1" x14ac:dyDescent="0.2">
      <c r="A119" s="122" t="s">
        <v>365</v>
      </c>
      <c r="B119" s="92" t="s">
        <v>37</v>
      </c>
      <c r="C119" s="132" t="s">
        <v>9</v>
      </c>
      <c r="D119" s="132" t="s">
        <v>18</v>
      </c>
      <c r="E119" s="92" t="s">
        <v>322</v>
      </c>
      <c r="F119" s="92" t="s">
        <v>86</v>
      </c>
      <c r="G119" s="67">
        <v>1396</v>
      </c>
      <c r="H119" s="67">
        <v>0</v>
      </c>
      <c r="I119" s="67">
        <f>G119+H119</f>
        <v>1396</v>
      </c>
      <c r="J119" s="3"/>
      <c r="K119" s="259"/>
    </row>
    <row r="120" spans="1:11" ht="24" x14ac:dyDescent="0.2">
      <c r="A120" s="90" t="s">
        <v>324</v>
      </c>
      <c r="B120" s="91" t="s">
        <v>37</v>
      </c>
      <c r="C120" s="139" t="s">
        <v>9</v>
      </c>
      <c r="D120" s="139" t="s">
        <v>18</v>
      </c>
      <c r="E120" s="91" t="s">
        <v>328</v>
      </c>
      <c r="F120" s="91"/>
      <c r="G120" s="33">
        <f t="shared" ref="G120:I122" si="15">G121</f>
        <v>17</v>
      </c>
      <c r="H120" s="33">
        <f t="shared" si="15"/>
        <v>0</v>
      </c>
      <c r="I120" s="33">
        <f t="shared" si="15"/>
        <v>17</v>
      </c>
      <c r="J120" s="3"/>
      <c r="K120" s="259"/>
    </row>
    <row r="121" spans="1:11" ht="24" x14ac:dyDescent="0.2">
      <c r="A121" s="109" t="s">
        <v>387</v>
      </c>
      <c r="B121" s="91" t="s">
        <v>37</v>
      </c>
      <c r="C121" s="139" t="s">
        <v>9</v>
      </c>
      <c r="D121" s="139" t="s">
        <v>18</v>
      </c>
      <c r="E121" s="91" t="s">
        <v>328</v>
      </c>
      <c r="F121" s="91" t="s">
        <v>173</v>
      </c>
      <c r="G121" s="26">
        <f t="shared" si="15"/>
        <v>17</v>
      </c>
      <c r="H121" s="26">
        <f t="shared" si="15"/>
        <v>0</v>
      </c>
      <c r="I121" s="26">
        <f t="shared" si="15"/>
        <v>17</v>
      </c>
      <c r="J121" s="3"/>
      <c r="K121" s="259"/>
    </row>
    <row r="122" spans="1:11" ht="24" x14ac:dyDescent="0.2">
      <c r="A122" s="109" t="s">
        <v>388</v>
      </c>
      <c r="B122" s="91" t="s">
        <v>37</v>
      </c>
      <c r="C122" s="139" t="s">
        <v>9</v>
      </c>
      <c r="D122" s="139" t="s">
        <v>18</v>
      </c>
      <c r="E122" s="91" t="s">
        <v>328</v>
      </c>
      <c r="F122" s="91" t="s">
        <v>174</v>
      </c>
      <c r="G122" s="26">
        <f t="shared" si="15"/>
        <v>17</v>
      </c>
      <c r="H122" s="26">
        <f t="shared" si="15"/>
        <v>0</v>
      </c>
      <c r="I122" s="26">
        <f t="shared" si="15"/>
        <v>17</v>
      </c>
      <c r="J122" s="3"/>
      <c r="K122" s="259"/>
    </row>
    <row r="123" spans="1:11" ht="24" x14ac:dyDescent="0.2">
      <c r="A123" s="122" t="s">
        <v>391</v>
      </c>
      <c r="B123" s="92" t="s">
        <v>37</v>
      </c>
      <c r="C123" s="132" t="s">
        <v>9</v>
      </c>
      <c r="D123" s="132" t="s">
        <v>18</v>
      </c>
      <c r="E123" s="92" t="s">
        <v>328</v>
      </c>
      <c r="F123" s="92" t="s">
        <v>86</v>
      </c>
      <c r="G123" s="67">
        <v>17</v>
      </c>
      <c r="H123" s="67"/>
      <c r="I123" s="67">
        <f>G123+H123</f>
        <v>17</v>
      </c>
      <c r="J123" s="3"/>
      <c r="K123" s="259"/>
    </row>
    <row r="124" spans="1:11" x14ac:dyDescent="0.2">
      <c r="A124" s="90" t="s">
        <v>325</v>
      </c>
      <c r="B124" s="91" t="s">
        <v>37</v>
      </c>
      <c r="C124" s="139" t="s">
        <v>9</v>
      </c>
      <c r="D124" s="139" t="s">
        <v>18</v>
      </c>
      <c r="E124" s="91" t="s">
        <v>329</v>
      </c>
      <c r="F124" s="91"/>
      <c r="G124" s="33">
        <f t="shared" ref="G124:I126" si="16">G125</f>
        <v>75</v>
      </c>
      <c r="H124" s="33">
        <f t="shared" si="16"/>
        <v>0</v>
      </c>
      <c r="I124" s="33">
        <f t="shared" si="16"/>
        <v>75</v>
      </c>
      <c r="J124" s="3"/>
      <c r="K124" s="259"/>
    </row>
    <row r="125" spans="1:11" ht="24" x14ac:dyDescent="0.2">
      <c r="A125" s="109" t="s">
        <v>387</v>
      </c>
      <c r="B125" s="91" t="s">
        <v>37</v>
      </c>
      <c r="C125" s="139" t="s">
        <v>9</v>
      </c>
      <c r="D125" s="139" t="s">
        <v>18</v>
      </c>
      <c r="E125" s="91" t="s">
        <v>329</v>
      </c>
      <c r="F125" s="91" t="s">
        <v>173</v>
      </c>
      <c r="G125" s="26">
        <f t="shared" si="16"/>
        <v>75</v>
      </c>
      <c r="H125" s="26">
        <f t="shared" si="16"/>
        <v>0</v>
      </c>
      <c r="I125" s="26">
        <f t="shared" si="16"/>
        <v>75</v>
      </c>
      <c r="J125" s="3"/>
      <c r="K125" s="259"/>
    </row>
    <row r="126" spans="1:11" ht="24" x14ac:dyDescent="0.2">
      <c r="A126" s="109" t="s">
        <v>388</v>
      </c>
      <c r="B126" s="91" t="s">
        <v>37</v>
      </c>
      <c r="C126" s="139" t="s">
        <v>9</v>
      </c>
      <c r="D126" s="139" t="s">
        <v>18</v>
      </c>
      <c r="E126" s="91" t="s">
        <v>329</v>
      </c>
      <c r="F126" s="91" t="s">
        <v>174</v>
      </c>
      <c r="G126" s="26">
        <f t="shared" si="16"/>
        <v>75</v>
      </c>
      <c r="H126" s="26">
        <f t="shared" si="16"/>
        <v>0</v>
      </c>
      <c r="I126" s="26">
        <f t="shared" si="16"/>
        <v>75</v>
      </c>
      <c r="J126" s="3"/>
      <c r="K126" s="259"/>
    </row>
    <row r="127" spans="1:11" ht="24" x14ac:dyDescent="0.2">
      <c r="A127" s="122" t="s">
        <v>391</v>
      </c>
      <c r="B127" s="92" t="s">
        <v>37</v>
      </c>
      <c r="C127" s="132" t="s">
        <v>9</v>
      </c>
      <c r="D127" s="132" t="s">
        <v>18</v>
      </c>
      <c r="E127" s="92" t="s">
        <v>329</v>
      </c>
      <c r="F127" s="92" t="s">
        <v>86</v>
      </c>
      <c r="G127" s="67">
        <v>75</v>
      </c>
      <c r="H127" s="67"/>
      <c r="I127" s="67">
        <f>G127+H127</f>
        <v>75</v>
      </c>
      <c r="J127" s="3"/>
      <c r="K127" s="259"/>
    </row>
    <row r="128" spans="1:11" x14ac:dyDescent="0.2">
      <c r="A128" s="90" t="s">
        <v>326</v>
      </c>
      <c r="B128" s="91" t="s">
        <v>37</v>
      </c>
      <c r="C128" s="139" t="s">
        <v>9</v>
      </c>
      <c r="D128" s="139" t="s">
        <v>18</v>
      </c>
      <c r="E128" s="91" t="s">
        <v>330</v>
      </c>
      <c r="F128" s="91"/>
      <c r="G128" s="33">
        <f t="shared" ref="G128:I129" si="17">G129</f>
        <v>112</v>
      </c>
      <c r="H128" s="33">
        <f t="shared" si="17"/>
        <v>0</v>
      </c>
      <c r="I128" s="33">
        <f>I129+I132</f>
        <v>112</v>
      </c>
      <c r="J128" s="3"/>
      <c r="K128" s="259"/>
    </row>
    <row r="129" spans="1:11" ht="24" x14ac:dyDescent="0.2">
      <c r="A129" s="109" t="s">
        <v>387</v>
      </c>
      <c r="B129" s="91" t="s">
        <v>37</v>
      </c>
      <c r="C129" s="139" t="s">
        <v>9</v>
      </c>
      <c r="D129" s="139" t="s">
        <v>18</v>
      </c>
      <c r="E129" s="91" t="s">
        <v>330</v>
      </c>
      <c r="F129" s="91" t="s">
        <v>173</v>
      </c>
      <c r="G129" s="26">
        <f t="shared" si="17"/>
        <v>112</v>
      </c>
      <c r="H129" s="26">
        <f t="shared" si="17"/>
        <v>0</v>
      </c>
      <c r="I129" s="26">
        <f t="shared" si="17"/>
        <v>83</v>
      </c>
      <c r="J129" s="3"/>
      <c r="K129" s="259"/>
    </row>
    <row r="130" spans="1:11" ht="24" x14ac:dyDescent="0.2">
      <c r="A130" s="109" t="s">
        <v>388</v>
      </c>
      <c r="B130" s="91" t="s">
        <v>37</v>
      </c>
      <c r="C130" s="139" t="s">
        <v>9</v>
      </c>
      <c r="D130" s="139" t="s">
        <v>18</v>
      </c>
      <c r="E130" s="91" t="s">
        <v>330</v>
      </c>
      <c r="F130" s="91" t="s">
        <v>174</v>
      </c>
      <c r="G130" s="26">
        <f>G131+G132</f>
        <v>112</v>
      </c>
      <c r="H130" s="26">
        <f>H131+H132</f>
        <v>0</v>
      </c>
      <c r="I130" s="26">
        <f>I131</f>
        <v>83</v>
      </c>
      <c r="J130" s="3"/>
      <c r="K130" s="259"/>
    </row>
    <row r="131" spans="1:11" ht="24" x14ac:dyDescent="0.2">
      <c r="A131" s="122" t="s">
        <v>391</v>
      </c>
      <c r="B131" s="92" t="s">
        <v>37</v>
      </c>
      <c r="C131" s="132" t="s">
        <v>9</v>
      </c>
      <c r="D131" s="132" t="s">
        <v>18</v>
      </c>
      <c r="E131" s="92" t="s">
        <v>330</v>
      </c>
      <c r="F131" s="92" t="s">
        <v>86</v>
      </c>
      <c r="G131" s="67">
        <v>83</v>
      </c>
      <c r="H131" s="67">
        <v>0</v>
      </c>
      <c r="I131" s="67">
        <f>G131+H131</f>
        <v>83</v>
      </c>
      <c r="J131" s="3"/>
      <c r="K131" s="259"/>
    </row>
    <row r="132" spans="1:11" x14ac:dyDescent="0.2">
      <c r="A132" s="123" t="s">
        <v>533</v>
      </c>
      <c r="B132" s="92" t="s">
        <v>37</v>
      </c>
      <c r="C132" s="132" t="s">
        <v>9</v>
      </c>
      <c r="D132" s="132" t="s">
        <v>18</v>
      </c>
      <c r="E132" s="92" t="s">
        <v>330</v>
      </c>
      <c r="F132" s="92" t="s">
        <v>137</v>
      </c>
      <c r="G132" s="67">
        <v>29</v>
      </c>
      <c r="H132" s="67">
        <v>0</v>
      </c>
      <c r="I132" s="67">
        <f>G132+H132</f>
        <v>29</v>
      </c>
      <c r="J132" s="3"/>
      <c r="K132" s="259"/>
    </row>
    <row r="133" spans="1:11" x14ac:dyDescent="0.2">
      <c r="A133" s="90" t="s">
        <v>327</v>
      </c>
      <c r="B133" s="91" t="s">
        <v>37</v>
      </c>
      <c r="C133" s="139" t="s">
        <v>9</v>
      </c>
      <c r="D133" s="139" t="s">
        <v>18</v>
      </c>
      <c r="E133" s="91" t="s">
        <v>331</v>
      </c>
      <c r="F133" s="91"/>
      <c r="G133" s="33">
        <f t="shared" ref="G133:I135" si="18">G134</f>
        <v>125.6</v>
      </c>
      <c r="H133" s="33">
        <f t="shared" si="18"/>
        <v>0</v>
      </c>
      <c r="I133" s="33">
        <f t="shared" si="18"/>
        <v>125.6</v>
      </c>
      <c r="J133" s="3"/>
      <c r="K133" s="259"/>
    </row>
    <row r="134" spans="1:11" ht="24" x14ac:dyDescent="0.2">
      <c r="A134" s="109" t="s">
        <v>387</v>
      </c>
      <c r="B134" s="91" t="s">
        <v>37</v>
      </c>
      <c r="C134" s="139" t="s">
        <v>9</v>
      </c>
      <c r="D134" s="139" t="s">
        <v>18</v>
      </c>
      <c r="E134" s="91" t="s">
        <v>331</v>
      </c>
      <c r="F134" s="91" t="s">
        <v>173</v>
      </c>
      <c r="G134" s="26">
        <f t="shared" si="18"/>
        <v>125.6</v>
      </c>
      <c r="H134" s="26">
        <f t="shared" si="18"/>
        <v>0</v>
      </c>
      <c r="I134" s="26">
        <f t="shared" si="18"/>
        <v>125.6</v>
      </c>
      <c r="J134" s="3"/>
      <c r="K134" s="259"/>
    </row>
    <row r="135" spans="1:11" ht="24" x14ac:dyDescent="0.2">
      <c r="A135" s="109" t="s">
        <v>388</v>
      </c>
      <c r="B135" s="91" t="s">
        <v>37</v>
      </c>
      <c r="C135" s="139" t="s">
        <v>9</v>
      </c>
      <c r="D135" s="139" t="s">
        <v>18</v>
      </c>
      <c r="E135" s="91" t="s">
        <v>331</v>
      </c>
      <c r="F135" s="91" t="s">
        <v>174</v>
      </c>
      <c r="G135" s="26">
        <f t="shared" si="18"/>
        <v>125.6</v>
      </c>
      <c r="H135" s="26">
        <f t="shared" si="18"/>
        <v>0</v>
      </c>
      <c r="I135" s="26">
        <f t="shared" si="18"/>
        <v>125.6</v>
      </c>
      <c r="J135" s="3"/>
      <c r="K135" s="259"/>
    </row>
    <row r="136" spans="1:11" ht="24" x14ac:dyDescent="0.2">
      <c r="A136" s="122" t="s">
        <v>391</v>
      </c>
      <c r="B136" s="92" t="s">
        <v>37</v>
      </c>
      <c r="C136" s="132" t="s">
        <v>9</v>
      </c>
      <c r="D136" s="132" t="s">
        <v>18</v>
      </c>
      <c r="E136" s="92" t="s">
        <v>331</v>
      </c>
      <c r="F136" s="92" t="s">
        <v>86</v>
      </c>
      <c r="G136" s="67">
        <v>125.6</v>
      </c>
      <c r="H136" s="67">
        <v>0</v>
      </c>
      <c r="I136" s="67">
        <f>G136+H136</f>
        <v>125.6</v>
      </c>
      <c r="J136" s="3"/>
      <c r="K136" s="259"/>
    </row>
    <row r="137" spans="1:11" ht="24" x14ac:dyDescent="0.2">
      <c r="A137" s="5" t="s">
        <v>58</v>
      </c>
      <c r="B137" s="11" t="s">
        <v>37</v>
      </c>
      <c r="C137" s="10">
        <v>3</v>
      </c>
      <c r="D137" s="10">
        <v>9</v>
      </c>
      <c r="E137" s="11" t="s">
        <v>7</v>
      </c>
      <c r="F137" s="11" t="s">
        <v>7</v>
      </c>
      <c r="G137" s="26">
        <f>G139</f>
        <v>11182.099999999999</v>
      </c>
      <c r="H137" s="26">
        <f>H139</f>
        <v>0</v>
      </c>
      <c r="I137" s="26">
        <f>I139</f>
        <v>11182.099999999999</v>
      </c>
      <c r="J137" s="3"/>
      <c r="K137" s="259"/>
    </row>
    <row r="138" spans="1:11" x14ac:dyDescent="0.2">
      <c r="A138" s="5" t="s">
        <v>148</v>
      </c>
      <c r="B138" s="11" t="s">
        <v>37</v>
      </c>
      <c r="C138" s="10">
        <v>3</v>
      </c>
      <c r="D138" s="10">
        <v>9</v>
      </c>
      <c r="E138" s="11" t="s">
        <v>147</v>
      </c>
      <c r="F138" s="11"/>
      <c r="G138" s="26">
        <f>G139</f>
        <v>11182.099999999999</v>
      </c>
      <c r="H138" s="26">
        <f>H139</f>
        <v>0</v>
      </c>
      <c r="I138" s="26">
        <f>I139</f>
        <v>11182.099999999999</v>
      </c>
      <c r="J138" s="3"/>
      <c r="K138" s="259"/>
    </row>
    <row r="139" spans="1:11" ht="24" x14ac:dyDescent="0.2">
      <c r="A139" s="5" t="s">
        <v>212</v>
      </c>
      <c r="B139" s="11" t="s">
        <v>37</v>
      </c>
      <c r="C139" s="13" t="s">
        <v>9</v>
      </c>
      <c r="D139" s="13" t="s">
        <v>13</v>
      </c>
      <c r="E139" s="11" t="s">
        <v>213</v>
      </c>
      <c r="F139" s="11" t="s">
        <v>7</v>
      </c>
      <c r="G139" s="26">
        <f>G140+G144</f>
        <v>11182.099999999999</v>
      </c>
      <c r="H139" s="26">
        <f>H140+H144</f>
        <v>0</v>
      </c>
      <c r="I139" s="26">
        <f>I140+I144</f>
        <v>11182.099999999999</v>
      </c>
      <c r="J139" s="3"/>
      <c r="K139" s="259"/>
    </row>
    <row r="140" spans="1:11" ht="48" x14ac:dyDescent="0.2">
      <c r="A140" s="72" t="s">
        <v>404</v>
      </c>
      <c r="B140" s="11" t="s">
        <v>37</v>
      </c>
      <c r="C140" s="10">
        <v>3</v>
      </c>
      <c r="D140" s="10">
        <v>9</v>
      </c>
      <c r="E140" s="11" t="s">
        <v>213</v>
      </c>
      <c r="F140" s="11" t="s">
        <v>171</v>
      </c>
      <c r="G140" s="26">
        <f>G141</f>
        <v>10395.299999999999</v>
      </c>
      <c r="H140" s="26">
        <f t="shared" ref="H140:I140" si="19">H141</f>
        <v>0</v>
      </c>
      <c r="I140" s="26">
        <f t="shared" si="19"/>
        <v>10395.299999999999</v>
      </c>
      <c r="J140" s="3"/>
      <c r="K140" s="259"/>
    </row>
    <row r="141" spans="1:11" ht="24" x14ac:dyDescent="0.2">
      <c r="A141" s="5" t="s">
        <v>479</v>
      </c>
      <c r="B141" s="11" t="s">
        <v>37</v>
      </c>
      <c r="C141" s="10">
        <v>3</v>
      </c>
      <c r="D141" s="10">
        <v>9</v>
      </c>
      <c r="E141" s="11" t="s">
        <v>213</v>
      </c>
      <c r="F141" s="11" t="s">
        <v>476</v>
      </c>
      <c r="G141" s="26">
        <f>G142+G143</f>
        <v>10395.299999999999</v>
      </c>
      <c r="H141" s="26">
        <f>H142+H143</f>
        <v>0</v>
      </c>
      <c r="I141" s="26">
        <f>I142+I143</f>
        <v>10395.299999999999</v>
      </c>
      <c r="J141" s="3"/>
      <c r="K141" s="259"/>
    </row>
    <row r="142" spans="1:11" ht="29.25" customHeight="1" x14ac:dyDescent="0.2">
      <c r="A142" s="74" t="s">
        <v>480</v>
      </c>
      <c r="B142" s="65" t="s">
        <v>37</v>
      </c>
      <c r="C142" s="70">
        <v>3</v>
      </c>
      <c r="D142" s="70">
        <v>9</v>
      </c>
      <c r="E142" s="65" t="s">
        <v>213</v>
      </c>
      <c r="F142" s="71" t="s">
        <v>478</v>
      </c>
      <c r="G142" s="67">
        <v>10256.9</v>
      </c>
      <c r="H142" s="67"/>
      <c r="I142" s="67">
        <f>G142+H142</f>
        <v>10256.9</v>
      </c>
      <c r="J142" s="3"/>
      <c r="K142" s="259"/>
    </row>
    <row r="143" spans="1:11" ht="29.25" customHeight="1" x14ac:dyDescent="0.2">
      <c r="A143" s="74" t="s">
        <v>482</v>
      </c>
      <c r="B143" s="65" t="s">
        <v>37</v>
      </c>
      <c r="C143" s="70">
        <v>3</v>
      </c>
      <c r="D143" s="70">
        <v>9</v>
      </c>
      <c r="E143" s="65" t="s">
        <v>213</v>
      </c>
      <c r="F143" s="71" t="s">
        <v>481</v>
      </c>
      <c r="G143" s="67">
        <v>138.4</v>
      </c>
      <c r="H143" s="67"/>
      <c r="I143" s="67">
        <f>G143+H143</f>
        <v>138.4</v>
      </c>
      <c r="J143" s="3"/>
      <c r="K143" s="259"/>
    </row>
    <row r="144" spans="1:11" ht="25.5" x14ac:dyDescent="0.2">
      <c r="A144" s="106" t="s">
        <v>387</v>
      </c>
      <c r="B144" s="11" t="s">
        <v>37</v>
      </c>
      <c r="C144" s="10">
        <v>3</v>
      </c>
      <c r="D144" s="10">
        <v>9</v>
      </c>
      <c r="E144" s="11" t="s">
        <v>213</v>
      </c>
      <c r="F144" s="48" t="s">
        <v>173</v>
      </c>
      <c r="G144" s="26">
        <f>G145</f>
        <v>786.80000000000007</v>
      </c>
      <c r="H144" s="26">
        <f>H145</f>
        <v>0</v>
      </c>
      <c r="I144" s="26">
        <f>I145</f>
        <v>786.80000000000007</v>
      </c>
      <c r="J144" s="3"/>
      <c r="K144" s="259"/>
    </row>
    <row r="145" spans="1:11" ht="25.5" x14ac:dyDescent="0.2">
      <c r="A145" s="106" t="s">
        <v>388</v>
      </c>
      <c r="B145" s="11" t="s">
        <v>37</v>
      </c>
      <c r="C145" s="10">
        <v>3</v>
      </c>
      <c r="D145" s="10">
        <v>9</v>
      </c>
      <c r="E145" s="11" t="s">
        <v>213</v>
      </c>
      <c r="F145" s="48" t="s">
        <v>174</v>
      </c>
      <c r="G145" s="26">
        <f>SUM(G146:G147)</f>
        <v>786.80000000000007</v>
      </c>
      <c r="H145" s="26">
        <f>SUM(H146:H147)</f>
        <v>0</v>
      </c>
      <c r="I145" s="26">
        <f>SUM(I146:I147)</f>
        <v>786.80000000000007</v>
      </c>
      <c r="J145" s="3"/>
      <c r="K145" s="259"/>
    </row>
    <row r="146" spans="1:11" ht="25.5" x14ac:dyDescent="0.2">
      <c r="A146" s="108" t="s">
        <v>114</v>
      </c>
      <c r="B146" s="65" t="s">
        <v>37</v>
      </c>
      <c r="C146" s="70">
        <v>3</v>
      </c>
      <c r="D146" s="70">
        <v>9</v>
      </c>
      <c r="E146" s="65" t="s">
        <v>213</v>
      </c>
      <c r="F146" s="71" t="s">
        <v>115</v>
      </c>
      <c r="G146" s="67">
        <v>113.1</v>
      </c>
      <c r="H146" s="67"/>
      <c r="I146" s="67">
        <f>G146+H146</f>
        <v>113.1</v>
      </c>
      <c r="J146" s="3"/>
      <c r="K146" s="259"/>
    </row>
    <row r="147" spans="1:11" ht="25.5" x14ac:dyDescent="0.2">
      <c r="A147" s="78" t="s">
        <v>391</v>
      </c>
      <c r="B147" s="65" t="s">
        <v>37</v>
      </c>
      <c r="C147" s="70">
        <v>3</v>
      </c>
      <c r="D147" s="70">
        <v>9</v>
      </c>
      <c r="E147" s="65" t="s">
        <v>213</v>
      </c>
      <c r="F147" s="71" t="s">
        <v>86</v>
      </c>
      <c r="G147" s="67">
        <v>673.7</v>
      </c>
      <c r="H147" s="67">
        <v>0</v>
      </c>
      <c r="I147" s="67">
        <f>G147+H147</f>
        <v>673.7</v>
      </c>
      <c r="J147" s="3"/>
      <c r="K147" s="259"/>
    </row>
    <row r="148" spans="1:11" x14ac:dyDescent="0.2">
      <c r="A148" s="123" t="s">
        <v>516</v>
      </c>
      <c r="B148" s="65" t="s">
        <v>37</v>
      </c>
      <c r="C148" s="70">
        <v>3</v>
      </c>
      <c r="D148" s="70">
        <v>9</v>
      </c>
      <c r="E148" s="65" t="s">
        <v>213</v>
      </c>
      <c r="F148" s="71" t="s">
        <v>86</v>
      </c>
      <c r="G148" s="67">
        <v>17.7</v>
      </c>
      <c r="H148" s="67">
        <v>0</v>
      </c>
      <c r="I148" s="67">
        <f>G148+H148</f>
        <v>17.7</v>
      </c>
      <c r="J148" s="3"/>
      <c r="K148" s="259"/>
    </row>
    <row r="149" spans="1:11" ht="24" x14ac:dyDescent="0.2">
      <c r="A149" s="21" t="s">
        <v>455</v>
      </c>
      <c r="B149" s="142" t="s">
        <v>37</v>
      </c>
      <c r="C149" s="143" t="s">
        <v>9</v>
      </c>
      <c r="D149" s="143" t="s">
        <v>34</v>
      </c>
      <c r="E149" s="142"/>
      <c r="F149" s="142"/>
      <c r="G149" s="26">
        <f>G150</f>
        <v>290</v>
      </c>
      <c r="H149" s="26">
        <f>H150</f>
        <v>0</v>
      </c>
      <c r="I149" s="26">
        <f>I150</f>
        <v>290</v>
      </c>
      <c r="J149" s="3"/>
      <c r="K149" s="259"/>
    </row>
    <row r="150" spans="1:11" x14ac:dyDescent="0.2">
      <c r="A150" s="5" t="s">
        <v>148</v>
      </c>
      <c r="B150" s="142" t="s">
        <v>37</v>
      </c>
      <c r="C150" s="143" t="s">
        <v>9</v>
      </c>
      <c r="D150" s="143" t="s">
        <v>34</v>
      </c>
      <c r="E150" s="91" t="s">
        <v>147</v>
      </c>
      <c r="F150" s="142"/>
      <c r="G150" s="35">
        <f>G151+G156</f>
        <v>290</v>
      </c>
      <c r="H150" s="35">
        <f>H151+H156</f>
        <v>0</v>
      </c>
      <c r="I150" s="35">
        <f>I151+I156</f>
        <v>290</v>
      </c>
      <c r="J150" s="3"/>
      <c r="K150" s="259"/>
    </row>
    <row r="151" spans="1:11" ht="24" x14ac:dyDescent="0.2">
      <c r="A151" s="5" t="s">
        <v>202</v>
      </c>
      <c r="B151" s="142" t="s">
        <v>37</v>
      </c>
      <c r="C151" s="143" t="s">
        <v>9</v>
      </c>
      <c r="D151" s="143" t="s">
        <v>34</v>
      </c>
      <c r="E151" s="91" t="s">
        <v>297</v>
      </c>
      <c r="F151" s="142"/>
      <c r="G151" s="26">
        <f t="shared" ref="G151:I154" si="20">G152</f>
        <v>220</v>
      </c>
      <c r="H151" s="26">
        <f t="shared" si="20"/>
        <v>0</v>
      </c>
      <c r="I151" s="26">
        <f t="shared" si="20"/>
        <v>220</v>
      </c>
      <c r="J151" s="3"/>
      <c r="K151" s="259"/>
    </row>
    <row r="152" spans="1:11" ht="24" x14ac:dyDescent="0.2">
      <c r="A152" s="5" t="s">
        <v>382</v>
      </c>
      <c r="B152" s="142" t="s">
        <v>37</v>
      </c>
      <c r="C152" s="143" t="s">
        <v>9</v>
      </c>
      <c r="D152" s="143" t="s">
        <v>34</v>
      </c>
      <c r="E152" s="91" t="s">
        <v>383</v>
      </c>
      <c r="F152" s="142"/>
      <c r="G152" s="26">
        <f t="shared" si="20"/>
        <v>220</v>
      </c>
      <c r="H152" s="26">
        <f t="shared" si="20"/>
        <v>0</v>
      </c>
      <c r="I152" s="26">
        <f t="shared" si="20"/>
        <v>220</v>
      </c>
      <c r="J152" s="3"/>
      <c r="K152" s="259"/>
    </row>
    <row r="153" spans="1:11" ht="24" x14ac:dyDescent="0.2">
      <c r="A153" s="109" t="s">
        <v>387</v>
      </c>
      <c r="B153" s="91" t="s">
        <v>37</v>
      </c>
      <c r="C153" s="139" t="s">
        <v>9</v>
      </c>
      <c r="D153" s="139" t="s">
        <v>34</v>
      </c>
      <c r="E153" s="91" t="s">
        <v>383</v>
      </c>
      <c r="F153" s="91" t="s">
        <v>173</v>
      </c>
      <c r="G153" s="26">
        <f t="shared" si="20"/>
        <v>220</v>
      </c>
      <c r="H153" s="26">
        <f t="shared" si="20"/>
        <v>0</v>
      </c>
      <c r="I153" s="26">
        <f t="shared" si="20"/>
        <v>220</v>
      </c>
      <c r="J153" s="3"/>
      <c r="K153" s="259"/>
    </row>
    <row r="154" spans="1:11" ht="24" x14ac:dyDescent="0.2">
      <c r="A154" s="109" t="s">
        <v>388</v>
      </c>
      <c r="B154" s="91" t="s">
        <v>37</v>
      </c>
      <c r="C154" s="139" t="s">
        <v>9</v>
      </c>
      <c r="D154" s="139" t="s">
        <v>34</v>
      </c>
      <c r="E154" s="91" t="s">
        <v>383</v>
      </c>
      <c r="F154" s="91" t="s">
        <v>174</v>
      </c>
      <c r="G154" s="26">
        <f t="shared" si="20"/>
        <v>220</v>
      </c>
      <c r="H154" s="26">
        <f t="shared" si="20"/>
        <v>0</v>
      </c>
      <c r="I154" s="26">
        <f t="shared" si="20"/>
        <v>220</v>
      </c>
      <c r="J154" s="3"/>
      <c r="K154" s="259"/>
    </row>
    <row r="155" spans="1:11" ht="24" x14ac:dyDescent="0.2">
      <c r="A155" s="123" t="s">
        <v>391</v>
      </c>
      <c r="B155" s="92" t="s">
        <v>37</v>
      </c>
      <c r="C155" s="132" t="s">
        <v>9</v>
      </c>
      <c r="D155" s="132" t="s">
        <v>34</v>
      </c>
      <c r="E155" s="92" t="s">
        <v>383</v>
      </c>
      <c r="F155" s="92" t="s">
        <v>86</v>
      </c>
      <c r="G155" s="67">
        <v>220</v>
      </c>
      <c r="H155" s="67">
        <v>0</v>
      </c>
      <c r="I155" s="67">
        <f>G155+H155</f>
        <v>220</v>
      </c>
      <c r="J155" s="3"/>
      <c r="K155" s="259"/>
    </row>
    <row r="156" spans="1:11" ht="24" x14ac:dyDescent="0.2">
      <c r="A156" s="21" t="s">
        <v>203</v>
      </c>
      <c r="B156" s="142" t="s">
        <v>37</v>
      </c>
      <c r="C156" s="143" t="s">
        <v>9</v>
      </c>
      <c r="D156" s="143" t="s">
        <v>34</v>
      </c>
      <c r="E156" s="91" t="s">
        <v>385</v>
      </c>
      <c r="F156" s="142"/>
      <c r="G156" s="35">
        <f>G158</f>
        <v>70</v>
      </c>
      <c r="H156" s="35">
        <f>H158</f>
        <v>0</v>
      </c>
      <c r="I156" s="35">
        <f>I158</f>
        <v>70</v>
      </c>
      <c r="J156" s="3"/>
      <c r="K156" s="259"/>
    </row>
    <row r="157" spans="1:11" ht="24" x14ac:dyDescent="0.2">
      <c r="A157" s="21" t="s">
        <v>384</v>
      </c>
      <c r="B157" s="142" t="s">
        <v>37</v>
      </c>
      <c r="C157" s="143" t="s">
        <v>9</v>
      </c>
      <c r="D157" s="143" t="s">
        <v>34</v>
      </c>
      <c r="E157" s="91" t="s">
        <v>386</v>
      </c>
      <c r="F157" s="142"/>
      <c r="G157" s="35">
        <f t="shared" ref="G157:I159" si="21">G158</f>
        <v>70</v>
      </c>
      <c r="H157" s="35">
        <f t="shared" si="21"/>
        <v>0</v>
      </c>
      <c r="I157" s="35">
        <f t="shared" si="21"/>
        <v>70</v>
      </c>
      <c r="J157" s="3"/>
      <c r="K157" s="259"/>
    </row>
    <row r="158" spans="1:11" ht="24" x14ac:dyDescent="0.2">
      <c r="A158" s="109" t="s">
        <v>387</v>
      </c>
      <c r="B158" s="91" t="s">
        <v>37</v>
      </c>
      <c r="C158" s="139" t="s">
        <v>9</v>
      </c>
      <c r="D158" s="139" t="s">
        <v>34</v>
      </c>
      <c r="E158" s="91" t="s">
        <v>386</v>
      </c>
      <c r="F158" s="91" t="s">
        <v>173</v>
      </c>
      <c r="G158" s="26">
        <f t="shared" si="21"/>
        <v>70</v>
      </c>
      <c r="H158" s="26">
        <f t="shared" si="21"/>
        <v>0</v>
      </c>
      <c r="I158" s="26">
        <f t="shared" si="21"/>
        <v>70</v>
      </c>
      <c r="J158" s="3"/>
      <c r="K158" s="259"/>
    </row>
    <row r="159" spans="1:11" ht="24" x14ac:dyDescent="0.2">
      <c r="A159" s="109" t="s">
        <v>388</v>
      </c>
      <c r="B159" s="91" t="s">
        <v>37</v>
      </c>
      <c r="C159" s="139" t="s">
        <v>9</v>
      </c>
      <c r="D159" s="139" t="s">
        <v>34</v>
      </c>
      <c r="E159" s="91" t="s">
        <v>386</v>
      </c>
      <c r="F159" s="91" t="s">
        <v>174</v>
      </c>
      <c r="G159" s="26">
        <f t="shared" si="21"/>
        <v>70</v>
      </c>
      <c r="H159" s="26">
        <f t="shared" si="21"/>
        <v>0</v>
      </c>
      <c r="I159" s="26">
        <f t="shared" si="21"/>
        <v>70</v>
      </c>
      <c r="J159" s="3"/>
      <c r="K159" s="259"/>
    </row>
    <row r="160" spans="1:11" ht="24" x14ac:dyDescent="0.2">
      <c r="A160" s="123" t="s">
        <v>391</v>
      </c>
      <c r="B160" s="92" t="s">
        <v>37</v>
      </c>
      <c r="C160" s="132" t="s">
        <v>9</v>
      </c>
      <c r="D160" s="132" t="s">
        <v>34</v>
      </c>
      <c r="E160" s="92" t="s">
        <v>386</v>
      </c>
      <c r="F160" s="92" t="s">
        <v>86</v>
      </c>
      <c r="G160" s="67">
        <v>70</v>
      </c>
      <c r="H160" s="67">
        <v>0</v>
      </c>
      <c r="I160" s="67">
        <f>G160+H160</f>
        <v>70</v>
      </c>
      <c r="J160" s="3"/>
      <c r="K160" s="259"/>
    </row>
    <row r="161" spans="1:11" x14ac:dyDescent="0.2">
      <c r="A161" s="7" t="s">
        <v>50</v>
      </c>
      <c r="B161" s="23" t="s">
        <v>37</v>
      </c>
      <c r="C161" s="24" t="s">
        <v>10</v>
      </c>
      <c r="D161" s="24" t="s">
        <v>56</v>
      </c>
      <c r="E161" s="23" t="s">
        <v>7</v>
      </c>
      <c r="F161" s="23" t="s">
        <v>7</v>
      </c>
      <c r="G161" s="36">
        <f>G162+G175+G191+G228+G169</f>
        <v>40161.399999999994</v>
      </c>
      <c r="H161" s="36">
        <f>H162+H175+H191+H228+H169</f>
        <v>29662.799999999999</v>
      </c>
      <c r="I161" s="36">
        <f>I162+I175+I191+I228+I169</f>
        <v>69824.2</v>
      </c>
      <c r="J161" s="3"/>
      <c r="K161" s="259"/>
    </row>
    <row r="162" spans="1:11" x14ac:dyDescent="0.2">
      <c r="A162" s="6" t="s">
        <v>60</v>
      </c>
      <c r="B162" s="91" t="s">
        <v>37</v>
      </c>
      <c r="C162" s="138" t="s">
        <v>10</v>
      </c>
      <c r="D162" s="138" t="s">
        <v>16</v>
      </c>
      <c r="E162" s="91"/>
      <c r="F162" s="91"/>
      <c r="G162" s="33">
        <f t="shared" ref="G162:I167" si="22">G163</f>
        <v>35</v>
      </c>
      <c r="H162" s="33">
        <f t="shared" si="22"/>
        <v>0</v>
      </c>
      <c r="I162" s="33">
        <f t="shared" si="22"/>
        <v>35</v>
      </c>
      <c r="J162" s="3"/>
      <c r="K162" s="259"/>
    </row>
    <row r="163" spans="1:11" x14ac:dyDescent="0.2">
      <c r="A163" s="5" t="s">
        <v>148</v>
      </c>
      <c r="B163" s="91" t="s">
        <v>37</v>
      </c>
      <c r="C163" s="138" t="s">
        <v>10</v>
      </c>
      <c r="D163" s="138" t="s">
        <v>16</v>
      </c>
      <c r="E163" s="91" t="s">
        <v>147</v>
      </c>
      <c r="F163" s="91"/>
      <c r="G163" s="33">
        <f t="shared" si="22"/>
        <v>35</v>
      </c>
      <c r="H163" s="33">
        <f t="shared" si="22"/>
        <v>0</v>
      </c>
      <c r="I163" s="33">
        <f t="shared" si="22"/>
        <v>35</v>
      </c>
      <c r="J163" s="3"/>
      <c r="K163" s="259"/>
    </row>
    <row r="164" spans="1:11" ht="24" x14ac:dyDescent="0.2">
      <c r="A164" s="5" t="s">
        <v>208</v>
      </c>
      <c r="B164" s="91" t="s">
        <v>37</v>
      </c>
      <c r="C164" s="138" t="s">
        <v>10</v>
      </c>
      <c r="D164" s="138" t="s">
        <v>16</v>
      </c>
      <c r="E164" s="91" t="s">
        <v>301</v>
      </c>
      <c r="F164" s="91"/>
      <c r="G164" s="33">
        <f t="shared" si="22"/>
        <v>35</v>
      </c>
      <c r="H164" s="33">
        <f t="shared" si="22"/>
        <v>0</v>
      </c>
      <c r="I164" s="33">
        <f t="shared" si="22"/>
        <v>35</v>
      </c>
      <c r="J164" s="3"/>
      <c r="K164" s="259"/>
    </row>
    <row r="165" spans="1:11" x14ac:dyDescent="0.2">
      <c r="A165" s="5" t="s">
        <v>302</v>
      </c>
      <c r="B165" s="91" t="s">
        <v>37</v>
      </c>
      <c r="C165" s="138" t="s">
        <v>10</v>
      </c>
      <c r="D165" s="138" t="s">
        <v>16</v>
      </c>
      <c r="E165" s="91" t="s">
        <v>303</v>
      </c>
      <c r="F165" s="91"/>
      <c r="G165" s="33">
        <f t="shared" si="22"/>
        <v>35</v>
      </c>
      <c r="H165" s="33">
        <f t="shared" si="22"/>
        <v>0</v>
      </c>
      <c r="I165" s="33">
        <f t="shared" si="22"/>
        <v>35</v>
      </c>
      <c r="J165" s="3"/>
      <c r="K165" s="259"/>
    </row>
    <row r="166" spans="1:11" ht="24" x14ac:dyDescent="0.2">
      <c r="A166" s="109" t="s">
        <v>387</v>
      </c>
      <c r="B166" s="91" t="s">
        <v>37</v>
      </c>
      <c r="C166" s="138" t="s">
        <v>10</v>
      </c>
      <c r="D166" s="138" t="s">
        <v>16</v>
      </c>
      <c r="E166" s="91" t="s">
        <v>303</v>
      </c>
      <c r="F166" s="91" t="s">
        <v>173</v>
      </c>
      <c r="G166" s="33">
        <f t="shared" si="22"/>
        <v>35</v>
      </c>
      <c r="H166" s="33">
        <f t="shared" si="22"/>
        <v>0</v>
      </c>
      <c r="I166" s="33">
        <f t="shared" si="22"/>
        <v>35</v>
      </c>
      <c r="J166" s="3"/>
      <c r="K166" s="259"/>
    </row>
    <row r="167" spans="1:11" ht="24" x14ac:dyDescent="0.2">
      <c r="A167" s="109" t="s">
        <v>388</v>
      </c>
      <c r="B167" s="91" t="s">
        <v>37</v>
      </c>
      <c r="C167" s="138" t="s">
        <v>10</v>
      </c>
      <c r="D167" s="138" t="s">
        <v>16</v>
      </c>
      <c r="E167" s="91" t="s">
        <v>303</v>
      </c>
      <c r="F167" s="91" t="s">
        <v>174</v>
      </c>
      <c r="G167" s="33">
        <f t="shared" si="22"/>
        <v>35</v>
      </c>
      <c r="H167" s="33">
        <f t="shared" si="22"/>
        <v>0</v>
      </c>
      <c r="I167" s="33">
        <f t="shared" si="22"/>
        <v>35</v>
      </c>
      <c r="J167" s="3"/>
      <c r="K167" s="259"/>
    </row>
    <row r="168" spans="1:11" ht="24" x14ac:dyDescent="0.2">
      <c r="A168" s="123" t="s">
        <v>391</v>
      </c>
      <c r="B168" s="92" t="s">
        <v>37</v>
      </c>
      <c r="C168" s="132" t="s">
        <v>10</v>
      </c>
      <c r="D168" s="132" t="s">
        <v>16</v>
      </c>
      <c r="E168" s="92" t="s">
        <v>303</v>
      </c>
      <c r="F168" s="92" t="s">
        <v>86</v>
      </c>
      <c r="G168" s="67">
        <v>35</v>
      </c>
      <c r="H168" s="67"/>
      <c r="I168" s="67">
        <f>G168+H168</f>
        <v>35</v>
      </c>
      <c r="J168" s="3"/>
      <c r="K168" s="259"/>
    </row>
    <row r="169" spans="1:11" x14ac:dyDescent="0.2">
      <c r="A169" s="234" t="s">
        <v>527</v>
      </c>
      <c r="B169" s="142" t="s">
        <v>37</v>
      </c>
      <c r="C169" s="143" t="s">
        <v>10</v>
      </c>
      <c r="D169" s="143" t="s">
        <v>525</v>
      </c>
      <c r="E169" s="142"/>
      <c r="F169" s="142"/>
      <c r="G169" s="35">
        <f t="shared" ref="G169:I172" si="23">G170</f>
        <v>1000</v>
      </c>
      <c r="H169" s="35">
        <f t="shared" si="23"/>
        <v>0</v>
      </c>
      <c r="I169" s="35">
        <f t="shared" si="23"/>
        <v>1000</v>
      </c>
      <c r="J169" s="3"/>
      <c r="K169" s="259"/>
    </row>
    <row r="170" spans="1:11" x14ac:dyDescent="0.2">
      <c r="A170" s="5" t="s">
        <v>148</v>
      </c>
      <c r="B170" s="142" t="s">
        <v>37</v>
      </c>
      <c r="C170" s="143" t="s">
        <v>10</v>
      </c>
      <c r="D170" s="143" t="s">
        <v>525</v>
      </c>
      <c r="E170" s="142" t="s">
        <v>147</v>
      </c>
      <c r="F170" s="142"/>
      <c r="G170" s="35">
        <f t="shared" si="23"/>
        <v>1000</v>
      </c>
      <c r="H170" s="35">
        <f t="shared" si="23"/>
        <v>0</v>
      </c>
      <c r="I170" s="35">
        <f t="shared" si="23"/>
        <v>1000</v>
      </c>
      <c r="J170" s="3"/>
      <c r="K170" s="259"/>
    </row>
    <row r="171" spans="1:11" x14ac:dyDescent="0.2">
      <c r="A171" s="234" t="s">
        <v>528</v>
      </c>
      <c r="B171" s="142" t="s">
        <v>37</v>
      </c>
      <c r="C171" s="143" t="s">
        <v>10</v>
      </c>
      <c r="D171" s="143" t="s">
        <v>525</v>
      </c>
      <c r="E171" s="142" t="s">
        <v>526</v>
      </c>
      <c r="F171" s="142"/>
      <c r="G171" s="35">
        <f t="shared" si="23"/>
        <v>1000</v>
      </c>
      <c r="H171" s="35">
        <f t="shared" si="23"/>
        <v>0</v>
      </c>
      <c r="I171" s="35">
        <f t="shared" si="23"/>
        <v>1000</v>
      </c>
      <c r="J171" s="3"/>
      <c r="K171" s="259"/>
    </row>
    <row r="172" spans="1:11" ht="24" x14ac:dyDescent="0.2">
      <c r="A172" s="109" t="s">
        <v>387</v>
      </c>
      <c r="B172" s="142" t="s">
        <v>37</v>
      </c>
      <c r="C172" s="143" t="s">
        <v>10</v>
      </c>
      <c r="D172" s="143" t="s">
        <v>525</v>
      </c>
      <c r="E172" s="142" t="s">
        <v>526</v>
      </c>
      <c r="F172" s="142" t="s">
        <v>173</v>
      </c>
      <c r="G172" s="35">
        <f t="shared" si="23"/>
        <v>1000</v>
      </c>
      <c r="H172" s="35">
        <f t="shared" si="23"/>
        <v>0</v>
      </c>
      <c r="I172" s="35">
        <f t="shared" si="23"/>
        <v>1000</v>
      </c>
      <c r="J172" s="3"/>
      <c r="K172" s="259"/>
    </row>
    <row r="173" spans="1:11" ht="24" x14ac:dyDescent="0.2">
      <c r="A173" s="109" t="s">
        <v>388</v>
      </c>
      <c r="B173" s="91" t="s">
        <v>37</v>
      </c>
      <c r="C173" s="138" t="s">
        <v>10</v>
      </c>
      <c r="D173" s="138" t="s">
        <v>16</v>
      </c>
      <c r="E173" s="142" t="s">
        <v>526</v>
      </c>
      <c r="F173" s="91" t="s">
        <v>174</v>
      </c>
      <c r="G173" s="33">
        <f>G174</f>
        <v>1000</v>
      </c>
      <c r="H173" s="33">
        <f>H174</f>
        <v>0</v>
      </c>
      <c r="I173" s="33">
        <f>I174</f>
        <v>1000</v>
      </c>
      <c r="J173" s="3"/>
      <c r="K173" s="259"/>
    </row>
    <row r="174" spans="1:11" ht="24" x14ac:dyDescent="0.2">
      <c r="A174" s="123" t="s">
        <v>391</v>
      </c>
      <c r="B174" s="92" t="s">
        <v>37</v>
      </c>
      <c r="C174" s="132" t="s">
        <v>10</v>
      </c>
      <c r="D174" s="132" t="s">
        <v>16</v>
      </c>
      <c r="E174" s="92" t="s">
        <v>526</v>
      </c>
      <c r="F174" s="92" t="s">
        <v>86</v>
      </c>
      <c r="G174" s="67">
        <v>1000</v>
      </c>
      <c r="H174" s="67">
        <v>0</v>
      </c>
      <c r="I174" s="67">
        <f>G174+H174</f>
        <v>1000</v>
      </c>
      <c r="J174" s="3"/>
      <c r="K174" s="259"/>
    </row>
    <row r="175" spans="1:11" x14ac:dyDescent="0.2">
      <c r="A175" s="5" t="s">
        <v>30</v>
      </c>
      <c r="B175" s="91" t="s">
        <v>37</v>
      </c>
      <c r="C175" s="138" t="s">
        <v>10</v>
      </c>
      <c r="D175" s="138" t="s">
        <v>22</v>
      </c>
      <c r="E175" s="91" t="s">
        <v>7</v>
      </c>
      <c r="F175" s="91" t="s">
        <v>7</v>
      </c>
      <c r="G175" s="33">
        <f>G176</f>
        <v>2536.7000000000003</v>
      </c>
      <c r="H175" s="33">
        <f>H176</f>
        <v>0</v>
      </c>
      <c r="I175" s="33">
        <f>I176</f>
        <v>2536.7000000000003</v>
      </c>
      <c r="J175" s="3"/>
      <c r="K175" s="259"/>
    </row>
    <row r="176" spans="1:11" x14ac:dyDescent="0.2">
      <c r="A176" s="5" t="s">
        <v>148</v>
      </c>
      <c r="B176" s="91" t="s">
        <v>37</v>
      </c>
      <c r="C176" s="139" t="s">
        <v>10</v>
      </c>
      <c r="D176" s="139" t="s">
        <v>22</v>
      </c>
      <c r="E176" s="91" t="s">
        <v>147</v>
      </c>
      <c r="F176" s="91" t="s">
        <v>7</v>
      </c>
      <c r="G176" s="26">
        <f>G177+G181+G188+G185</f>
        <v>2536.7000000000003</v>
      </c>
      <c r="H176" s="26">
        <f>H177+H181+H188+H185</f>
        <v>0</v>
      </c>
      <c r="I176" s="26">
        <f>I177+I181+I188+I185</f>
        <v>2536.7000000000003</v>
      </c>
      <c r="J176" s="3"/>
      <c r="K176" s="259"/>
    </row>
    <row r="177" spans="1:11" x14ac:dyDescent="0.2">
      <c r="A177" s="21" t="s">
        <v>42</v>
      </c>
      <c r="B177" s="91" t="s">
        <v>37</v>
      </c>
      <c r="C177" s="139" t="s">
        <v>10</v>
      </c>
      <c r="D177" s="139" t="s">
        <v>22</v>
      </c>
      <c r="E177" s="142" t="s">
        <v>319</v>
      </c>
      <c r="F177" s="142"/>
      <c r="G177" s="35">
        <f t="shared" ref="G177:I179" si="24">G178</f>
        <v>30</v>
      </c>
      <c r="H177" s="35">
        <f t="shared" si="24"/>
        <v>0</v>
      </c>
      <c r="I177" s="35">
        <f t="shared" si="24"/>
        <v>30</v>
      </c>
      <c r="J177" s="3"/>
      <c r="K177" s="259"/>
    </row>
    <row r="178" spans="1:11" ht="24" x14ac:dyDescent="0.2">
      <c r="A178" s="121" t="s">
        <v>387</v>
      </c>
      <c r="B178" s="91" t="s">
        <v>37</v>
      </c>
      <c r="C178" s="139" t="s">
        <v>10</v>
      </c>
      <c r="D178" s="139" t="s">
        <v>22</v>
      </c>
      <c r="E178" s="142" t="s">
        <v>319</v>
      </c>
      <c r="F178" s="91" t="s">
        <v>173</v>
      </c>
      <c r="G178" s="26">
        <f t="shared" si="24"/>
        <v>30</v>
      </c>
      <c r="H178" s="26">
        <f t="shared" si="24"/>
        <v>0</v>
      </c>
      <c r="I178" s="26">
        <f t="shared" si="24"/>
        <v>30</v>
      </c>
      <c r="J178" s="3"/>
      <c r="K178" s="259"/>
    </row>
    <row r="179" spans="1:11" ht="24" x14ac:dyDescent="0.2">
      <c r="A179" s="121" t="s">
        <v>388</v>
      </c>
      <c r="B179" s="91" t="s">
        <v>37</v>
      </c>
      <c r="C179" s="139" t="s">
        <v>10</v>
      </c>
      <c r="D179" s="139" t="s">
        <v>22</v>
      </c>
      <c r="E179" s="142" t="s">
        <v>319</v>
      </c>
      <c r="F179" s="91" t="s">
        <v>174</v>
      </c>
      <c r="G179" s="26">
        <f t="shared" si="24"/>
        <v>30</v>
      </c>
      <c r="H179" s="26">
        <f t="shared" si="24"/>
        <v>0</v>
      </c>
      <c r="I179" s="26">
        <f t="shared" si="24"/>
        <v>30</v>
      </c>
      <c r="J179" s="3"/>
      <c r="K179" s="259"/>
    </row>
    <row r="180" spans="1:11" ht="24" x14ac:dyDescent="0.2">
      <c r="A180" s="123" t="s">
        <v>391</v>
      </c>
      <c r="B180" s="92" t="s">
        <v>37</v>
      </c>
      <c r="C180" s="132" t="s">
        <v>10</v>
      </c>
      <c r="D180" s="132" t="s">
        <v>22</v>
      </c>
      <c r="E180" s="92" t="s">
        <v>319</v>
      </c>
      <c r="F180" s="92" t="s">
        <v>86</v>
      </c>
      <c r="G180" s="67">
        <v>30</v>
      </c>
      <c r="H180" s="67"/>
      <c r="I180" s="67">
        <f>G180+H180</f>
        <v>30</v>
      </c>
      <c r="J180" s="3"/>
      <c r="K180" s="259"/>
    </row>
    <row r="181" spans="1:11" x14ac:dyDescent="0.2">
      <c r="A181" s="53" t="s">
        <v>390</v>
      </c>
      <c r="B181" s="91" t="s">
        <v>37</v>
      </c>
      <c r="C181" s="139" t="s">
        <v>10</v>
      </c>
      <c r="D181" s="139" t="s">
        <v>22</v>
      </c>
      <c r="E181" s="91" t="s">
        <v>389</v>
      </c>
      <c r="F181" s="91" t="s">
        <v>7</v>
      </c>
      <c r="G181" s="26">
        <f>G184</f>
        <v>300</v>
      </c>
      <c r="H181" s="26">
        <f>H184</f>
        <v>0</v>
      </c>
      <c r="I181" s="26">
        <f>I184</f>
        <v>300</v>
      </c>
      <c r="J181" s="3"/>
      <c r="K181" s="259"/>
    </row>
    <row r="182" spans="1:11" ht="24" x14ac:dyDescent="0.2">
      <c r="A182" s="109" t="s">
        <v>387</v>
      </c>
      <c r="B182" s="91" t="s">
        <v>37</v>
      </c>
      <c r="C182" s="139" t="s">
        <v>10</v>
      </c>
      <c r="D182" s="139" t="s">
        <v>22</v>
      </c>
      <c r="E182" s="91" t="s">
        <v>389</v>
      </c>
      <c r="F182" s="91" t="s">
        <v>173</v>
      </c>
      <c r="G182" s="26">
        <f t="shared" ref="G182:I183" si="25">G183</f>
        <v>300</v>
      </c>
      <c r="H182" s="26">
        <f t="shared" si="25"/>
        <v>0</v>
      </c>
      <c r="I182" s="26">
        <f t="shared" si="25"/>
        <v>300</v>
      </c>
      <c r="J182" s="3"/>
      <c r="K182" s="259"/>
    </row>
    <row r="183" spans="1:11" ht="24" x14ac:dyDescent="0.2">
      <c r="A183" s="121" t="s">
        <v>388</v>
      </c>
      <c r="B183" s="91" t="s">
        <v>37</v>
      </c>
      <c r="C183" s="139" t="s">
        <v>10</v>
      </c>
      <c r="D183" s="139" t="s">
        <v>22</v>
      </c>
      <c r="E183" s="91" t="s">
        <v>389</v>
      </c>
      <c r="F183" s="91" t="s">
        <v>174</v>
      </c>
      <c r="G183" s="26">
        <f t="shared" si="25"/>
        <v>300</v>
      </c>
      <c r="H183" s="26">
        <f t="shared" si="25"/>
        <v>0</v>
      </c>
      <c r="I183" s="26">
        <f t="shared" si="25"/>
        <v>300</v>
      </c>
      <c r="J183" s="3"/>
      <c r="K183" s="259"/>
    </row>
    <row r="184" spans="1:11" ht="24" x14ac:dyDescent="0.2">
      <c r="A184" s="122" t="s">
        <v>391</v>
      </c>
      <c r="B184" s="92" t="s">
        <v>37</v>
      </c>
      <c r="C184" s="132" t="s">
        <v>10</v>
      </c>
      <c r="D184" s="132" t="s">
        <v>22</v>
      </c>
      <c r="E184" s="92" t="s">
        <v>389</v>
      </c>
      <c r="F184" s="92" t="s">
        <v>86</v>
      </c>
      <c r="G184" s="67">
        <v>300</v>
      </c>
      <c r="H184" s="67"/>
      <c r="I184" s="67">
        <f>G184+H184</f>
        <v>300</v>
      </c>
      <c r="J184" s="3"/>
      <c r="K184" s="259"/>
    </row>
    <row r="185" spans="1:11" ht="48" x14ac:dyDescent="0.2">
      <c r="A185" s="53" t="s">
        <v>518</v>
      </c>
      <c r="B185" s="91" t="s">
        <v>37</v>
      </c>
      <c r="C185" s="139" t="s">
        <v>10</v>
      </c>
      <c r="D185" s="139" t="s">
        <v>22</v>
      </c>
      <c r="E185" s="91" t="s">
        <v>517</v>
      </c>
      <c r="F185" s="91"/>
      <c r="G185" s="26">
        <f t="shared" ref="G185:I186" si="26">G186</f>
        <v>2096.9</v>
      </c>
      <c r="H185" s="26">
        <f t="shared" si="26"/>
        <v>0</v>
      </c>
      <c r="I185" s="26">
        <f t="shared" si="26"/>
        <v>2096.9</v>
      </c>
      <c r="J185" s="3"/>
      <c r="K185" s="259"/>
    </row>
    <row r="186" spans="1:11" x14ac:dyDescent="0.2">
      <c r="A186" s="109" t="s">
        <v>175</v>
      </c>
      <c r="B186" s="91" t="s">
        <v>37</v>
      </c>
      <c r="C186" s="139" t="s">
        <v>10</v>
      </c>
      <c r="D186" s="139" t="s">
        <v>22</v>
      </c>
      <c r="E186" s="91" t="s">
        <v>517</v>
      </c>
      <c r="F186" s="91" t="s">
        <v>176</v>
      </c>
      <c r="G186" s="26">
        <f t="shared" si="26"/>
        <v>2096.9</v>
      </c>
      <c r="H186" s="26">
        <f t="shared" si="26"/>
        <v>0</v>
      </c>
      <c r="I186" s="26">
        <f t="shared" si="26"/>
        <v>2096.9</v>
      </c>
      <c r="J186" s="3"/>
      <c r="K186" s="259"/>
    </row>
    <row r="187" spans="1:11" ht="24" x14ac:dyDescent="0.2">
      <c r="A187" s="27" t="s">
        <v>154</v>
      </c>
      <c r="B187" s="92" t="s">
        <v>37</v>
      </c>
      <c r="C187" s="132" t="s">
        <v>10</v>
      </c>
      <c r="D187" s="132" t="s">
        <v>22</v>
      </c>
      <c r="E187" s="92" t="s">
        <v>517</v>
      </c>
      <c r="F187" s="92" t="s">
        <v>91</v>
      </c>
      <c r="G187" s="67">
        <v>2096.9</v>
      </c>
      <c r="H187" s="67">
        <v>0</v>
      </c>
      <c r="I187" s="67">
        <f>G187+H187</f>
        <v>2096.9</v>
      </c>
      <c r="J187" s="3"/>
      <c r="K187" s="259"/>
    </row>
    <row r="188" spans="1:11" ht="48" x14ac:dyDescent="0.2">
      <c r="A188" s="110" t="s">
        <v>437</v>
      </c>
      <c r="B188" s="91" t="s">
        <v>37</v>
      </c>
      <c r="C188" s="139" t="s">
        <v>10</v>
      </c>
      <c r="D188" s="139" t="s">
        <v>22</v>
      </c>
      <c r="E188" s="91" t="s">
        <v>436</v>
      </c>
      <c r="F188" s="91"/>
      <c r="G188" s="26">
        <f t="shared" ref="G188:I189" si="27">G189</f>
        <v>109.8</v>
      </c>
      <c r="H188" s="26">
        <f t="shared" si="27"/>
        <v>0</v>
      </c>
      <c r="I188" s="26">
        <f t="shared" si="27"/>
        <v>109.8</v>
      </c>
      <c r="J188" s="3"/>
      <c r="K188" s="259"/>
    </row>
    <row r="189" spans="1:11" x14ac:dyDescent="0.2">
      <c r="A189" s="121" t="s">
        <v>175</v>
      </c>
      <c r="B189" s="91" t="s">
        <v>37</v>
      </c>
      <c r="C189" s="139" t="s">
        <v>10</v>
      </c>
      <c r="D189" s="139" t="s">
        <v>22</v>
      </c>
      <c r="E189" s="91" t="s">
        <v>436</v>
      </c>
      <c r="F189" s="91" t="s">
        <v>176</v>
      </c>
      <c r="G189" s="26">
        <f t="shared" si="27"/>
        <v>109.8</v>
      </c>
      <c r="H189" s="26">
        <f t="shared" si="27"/>
        <v>0</v>
      </c>
      <c r="I189" s="26">
        <f t="shared" si="27"/>
        <v>109.8</v>
      </c>
      <c r="J189" s="3"/>
      <c r="K189" s="259"/>
    </row>
    <row r="190" spans="1:11" ht="24" x14ac:dyDescent="0.2">
      <c r="A190" s="27" t="s">
        <v>154</v>
      </c>
      <c r="B190" s="92" t="s">
        <v>37</v>
      </c>
      <c r="C190" s="132" t="s">
        <v>10</v>
      </c>
      <c r="D190" s="132" t="s">
        <v>22</v>
      </c>
      <c r="E190" s="92" t="s">
        <v>436</v>
      </c>
      <c r="F190" s="92" t="s">
        <v>91</v>
      </c>
      <c r="G190" s="67">
        <v>109.8</v>
      </c>
      <c r="H190" s="67"/>
      <c r="I190" s="67">
        <f>G190+H190</f>
        <v>109.8</v>
      </c>
      <c r="J190" s="3"/>
      <c r="K190" s="259"/>
    </row>
    <row r="191" spans="1:11" x14ac:dyDescent="0.2">
      <c r="A191" s="5" t="s">
        <v>68</v>
      </c>
      <c r="B191" s="91" t="s">
        <v>37</v>
      </c>
      <c r="C191" s="139" t="s">
        <v>10</v>
      </c>
      <c r="D191" s="139" t="s">
        <v>13</v>
      </c>
      <c r="E191" s="91" t="s">
        <v>7</v>
      </c>
      <c r="F191" s="91" t="s">
        <v>7</v>
      </c>
      <c r="G191" s="26">
        <f>G192</f>
        <v>30660.1</v>
      </c>
      <c r="H191" s="26">
        <f>H192</f>
        <v>29662.799999999999</v>
      </c>
      <c r="I191" s="26">
        <f>I192</f>
        <v>60322.899999999994</v>
      </c>
      <c r="J191" s="3"/>
      <c r="K191" s="259"/>
    </row>
    <row r="192" spans="1:11" x14ac:dyDescent="0.2">
      <c r="A192" s="5" t="s">
        <v>148</v>
      </c>
      <c r="B192" s="91" t="s">
        <v>37</v>
      </c>
      <c r="C192" s="139" t="s">
        <v>10</v>
      </c>
      <c r="D192" s="139" t="s">
        <v>13</v>
      </c>
      <c r="E192" s="91" t="s">
        <v>147</v>
      </c>
      <c r="F192" s="91"/>
      <c r="G192" s="26">
        <f>G208+G212+G220+G224+G193+G197+G216+G204</f>
        <v>30660.1</v>
      </c>
      <c r="H192" s="26">
        <f>H208+H212+H220+H224+H193+H197+H216+H204</f>
        <v>29662.799999999999</v>
      </c>
      <c r="I192" s="26">
        <f>I208+I212+I220+I224+I193+I197+I216+I204</f>
        <v>60322.899999999994</v>
      </c>
      <c r="J192" s="3"/>
      <c r="K192" s="259"/>
    </row>
    <row r="193" spans="1:11" ht="36" x14ac:dyDescent="0.2">
      <c r="A193" s="5" t="s">
        <v>494</v>
      </c>
      <c r="B193" s="91" t="s">
        <v>37</v>
      </c>
      <c r="C193" s="139" t="s">
        <v>10</v>
      </c>
      <c r="D193" s="139" t="s">
        <v>13</v>
      </c>
      <c r="E193" s="91" t="s">
        <v>495</v>
      </c>
      <c r="F193" s="91"/>
      <c r="G193" s="26">
        <f>G194</f>
        <v>2031.2</v>
      </c>
      <c r="H193" s="26">
        <f t="shared" ref="H193:I195" si="28">H194</f>
        <v>0</v>
      </c>
      <c r="I193" s="26">
        <f t="shared" si="28"/>
        <v>2031.2</v>
      </c>
      <c r="J193" s="3"/>
      <c r="K193" s="259"/>
    </row>
    <row r="194" spans="1:11" ht="23.25" customHeight="1" x14ac:dyDescent="0.2">
      <c r="A194" s="121" t="s">
        <v>370</v>
      </c>
      <c r="B194" s="91" t="s">
        <v>37</v>
      </c>
      <c r="C194" s="139" t="s">
        <v>10</v>
      </c>
      <c r="D194" s="139" t="s">
        <v>13</v>
      </c>
      <c r="E194" s="91" t="s">
        <v>495</v>
      </c>
      <c r="F194" s="91" t="s">
        <v>173</v>
      </c>
      <c r="G194" s="26">
        <f>G195</f>
        <v>2031.2</v>
      </c>
      <c r="H194" s="26">
        <f t="shared" si="28"/>
        <v>0</v>
      </c>
      <c r="I194" s="26">
        <f t="shared" si="28"/>
        <v>2031.2</v>
      </c>
      <c r="J194" s="3"/>
      <c r="K194" s="259"/>
    </row>
    <row r="195" spans="1:11" ht="24.75" customHeight="1" x14ac:dyDescent="0.2">
      <c r="A195" s="121" t="s">
        <v>371</v>
      </c>
      <c r="B195" s="91" t="s">
        <v>37</v>
      </c>
      <c r="C195" s="139" t="s">
        <v>10</v>
      </c>
      <c r="D195" s="139" t="s">
        <v>13</v>
      </c>
      <c r="E195" s="91" t="s">
        <v>495</v>
      </c>
      <c r="F195" s="91" t="s">
        <v>174</v>
      </c>
      <c r="G195" s="26">
        <f>G196</f>
        <v>2031.2</v>
      </c>
      <c r="H195" s="26">
        <f t="shared" si="28"/>
        <v>0</v>
      </c>
      <c r="I195" s="26">
        <f t="shared" si="28"/>
        <v>2031.2</v>
      </c>
      <c r="J195" s="3"/>
      <c r="K195" s="259"/>
    </row>
    <row r="196" spans="1:11" ht="24" customHeight="1" x14ac:dyDescent="0.2">
      <c r="A196" s="123" t="s">
        <v>365</v>
      </c>
      <c r="B196" s="92" t="s">
        <v>37</v>
      </c>
      <c r="C196" s="132" t="s">
        <v>10</v>
      </c>
      <c r="D196" s="132" t="s">
        <v>13</v>
      </c>
      <c r="E196" s="92" t="s">
        <v>495</v>
      </c>
      <c r="F196" s="92" t="s">
        <v>86</v>
      </c>
      <c r="G196" s="67">
        <v>2031.2</v>
      </c>
      <c r="H196" s="67">
        <v>0</v>
      </c>
      <c r="I196" s="67">
        <f>G196+H196</f>
        <v>2031.2</v>
      </c>
      <c r="J196" s="3"/>
      <c r="K196" s="259"/>
    </row>
    <row r="197" spans="1:11" ht="25.5" customHeight="1" x14ac:dyDescent="0.2">
      <c r="A197" s="5" t="s">
        <v>497</v>
      </c>
      <c r="B197" s="91" t="s">
        <v>37</v>
      </c>
      <c r="C197" s="139" t="s">
        <v>10</v>
      </c>
      <c r="D197" s="139" t="s">
        <v>13</v>
      </c>
      <c r="E197" s="91" t="s">
        <v>496</v>
      </c>
      <c r="F197" s="91"/>
      <c r="G197" s="26">
        <f>G198+G201</f>
        <v>13355.9</v>
      </c>
      <c r="H197" s="26">
        <f>H198+H201</f>
        <v>0</v>
      </c>
      <c r="I197" s="26">
        <f>I198+I201</f>
        <v>13355.9</v>
      </c>
      <c r="J197" s="3"/>
      <c r="K197" s="259"/>
    </row>
    <row r="198" spans="1:11" ht="26.25" customHeight="1" x14ac:dyDescent="0.2">
      <c r="A198" s="121" t="s">
        <v>370</v>
      </c>
      <c r="B198" s="91" t="s">
        <v>37</v>
      </c>
      <c r="C198" s="139" t="s">
        <v>10</v>
      </c>
      <c r="D198" s="139" t="s">
        <v>13</v>
      </c>
      <c r="E198" s="91" t="s">
        <v>496</v>
      </c>
      <c r="F198" s="91" t="s">
        <v>173</v>
      </c>
      <c r="G198" s="26">
        <f t="shared" ref="G198:I199" si="29">G199</f>
        <v>11615.9</v>
      </c>
      <c r="H198" s="26">
        <f t="shared" si="29"/>
        <v>0</v>
      </c>
      <c r="I198" s="26">
        <f t="shared" si="29"/>
        <v>11615.9</v>
      </c>
      <c r="J198" s="3"/>
      <c r="K198" s="259"/>
    </row>
    <row r="199" spans="1:11" ht="26.25" customHeight="1" x14ac:dyDescent="0.2">
      <c r="A199" s="121" t="s">
        <v>371</v>
      </c>
      <c r="B199" s="91" t="s">
        <v>37</v>
      </c>
      <c r="C199" s="139" t="s">
        <v>10</v>
      </c>
      <c r="D199" s="139" t="s">
        <v>13</v>
      </c>
      <c r="E199" s="91" t="s">
        <v>496</v>
      </c>
      <c r="F199" s="91" t="s">
        <v>174</v>
      </c>
      <c r="G199" s="26">
        <f t="shared" si="29"/>
        <v>11615.9</v>
      </c>
      <c r="H199" s="26">
        <f t="shared" si="29"/>
        <v>0</v>
      </c>
      <c r="I199" s="26">
        <f t="shared" si="29"/>
        <v>11615.9</v>
      </c>
      <c r="J199" s="3"/>
      <c r="K199" s="259"/>
    </row>
    <row r="200" spans="1:11" ht="24.75" customHeight="1" x14ac:dyDescent="0.2">
      <c r="A200" s="123" t="s">
        <v>365</v>
      </c>
      <c r="B200" s="92" t="s">
        <v>37</v>
      </c>
      <c r="C200" s="132" t="s">
        <v>10</v>
      </c>
      <c r="D200" s="132" t="s">
        <v>13</v>
      </c>
      <c r="E200" s="92" t="s">
        <v>496</v>
      </c>
      <c r="F200" s="92" t="s">
        <v>86</v>
      </c>
      <c r="G200" s="67">
        <v>11615.9</v>
      </c>
      <c r="H200" s="67">
        <v>0</v>
      </c>
      <c r="I200" s="67">
        <f>G200+H200</f>
        <v>11615.9</v>
      </c>
      <c r="J200" s="3"/>
      <c r="K200" s="259"/>
    </row>
    <row r="201" spans="1:11" ht="13.5" customHeight="1" x14ac:dyDescent="0.2">
      <c r="A201" s="5" t="s">
        <v>163</v>
      </c>
      <c r="B201" s="91" t="s">
        <v>37</v>
      </c>
      <c r="C201" s="139" t="s">
        <v>10</v>
      </c>
      <c r="D201" s="139" t="s">
        <v>13</v>
      </c>
      <c r="E201" s="91" t="s">
        <v>496</v>
      </c>
      <c r="F201" s="91" t="s">
        <v>161</v>
      </c>
      <c r="G201" s="26">
        <f t="shared" ref="G201:I202" si="30">G202</f>
        <v>1740</v>
      </c>
      <c r="H201" s="26">
        <f t="shared" si="30"/>
        <v>0</v>
      </c>
      <c r="I201" s="26">
        <f t="shared" si="30"/>
        <v>1740</v>
      </c>
      <c r="J201" s="3"/>
      <c r="K201" s="259"/>
    </row>
    <row r="202" spans="1:11" x14ac:dyDescent="0.2">
      <c r="A202" s="5" t="s">
        <v>500</v>
      </c>
      <c r="B202" s="91" t="s">
        <v>37</v>
      </c>
      <c r="C202" s="139" t="s">
        <v>10</v>
      </c>
      <c r="D202" s="139" t="s">
        <v>13</v>
      </c>
      <c r="E202" s="91" t="s">
        <v>496</v>
      </c>
      <c r="F202" s="91" t="s">
        <v>498</v>
      </c>
      <c r="G202" s="26">
        <f t="shared" si="30"/>
        <v>1740</v>
      </c>
      <c r="H202" s="26">
        <f t="shared" si="30"/>
        <v>0</v>
      </c>
      <c r="I202" s="26">
        <f t="shared" si="30"/>
        <v>1740</v>
      </c>
      <c r="J202" s="3"/>
      <c r="K202" s="259"/>
    </row>
    <row r="203" spans="1:11" ht="24" x14ac:dyDescent="0.2">
      <c r="A203" s="123" t="s">
        <v>501</v>
      </c>
      <c r="B203" s="92" t="s">
        <v>37</v>
      </c>
      <c r="C203" s="132" t="s">
        <v>10</v>
      </c>
      <c r="D203" s="132" t="s">
        <v>13</v>
      </c>
      <c r="E203" s="92" t="s">
        <v>496</v>
      </c>
      <c r="F203" s="92" t="s">
        <v>499</v>
      </c>
      <c r="G203" s="67">
        <v>1740</v>
      </c>
      <c r="H203" s="67">
        <v>0</v>
      </c>
      <c r="I203" s="67">
        <f>G203+H203</f>
        <v>1740</v>
      </c>
      <c r="J203" s="3"/>
      <c r="K203" s="259"/>
    </row>
    <row r="204" spans="1:11" ht="36" x14ac:dyDescent="0.2">
      <c r="A204" s="5" t="s">
        <v>624</v>
      </c>
      <c r="B204" s="91" t="s">
        <v>37</v>
      </c>
      <c r="C204" s="139" t="s">
        <v>10</v>
      </c>
      <c r="D204" s="139" t="s">
        <v>13</v>
      </c>
      <c r="E204" s="91" t="s">
        <v>623</v>
      </c>
      <c r="F204" s="91"/>
      <c r="G204" s="26">
        <f t="shared" ref="G204:I206" si="31">G205</f>
        <v>0</v>
      </c>
      <c r="H204" s="26">
        <f t="shared" si="31"/>
        <v>29662.799999999999</v>
      </c>
      <c r="I204" s="26">
        <f t="shared" si="31"/>
        <v>29662.799999999999</v>
      </c>
      <c r="J204" s="3"/>
      <c r="K204" s="259"/>
    </row>
    <row r="205" spans="1:11" ht="36" x14ac:dyDescent="0.2">
      <c r="A205" s="121" t="s">
        <v>370</v>
      </c>
      <c r="B205" s="91" t="s">
        <v>37</v>
      </c>
      <c r="C205" s="139" t="s">
        <v>10</v>
      </c>
      <c r="D205" s="139" t="s">
        <v>13</v>
      </c>
      <c r="E205" s="91" t="s">
        <v>623</v>
      </c>
      <c r="F205" s="91" t="s">
        <v>173</v>
      </c>
      <c r="G205" s="26">
        <f t="shared" si="31"/>
        <v>0</v>
      </c>
      <c r="H205" s="26">
        <f t="shared" si="31"/>
        <v>29662.799999999999</v>
      </c>
      <c r="I205" s="26">
        <f t="shared" si="31"/>
        <v>29662.799999999999</v>
      </c>
      <c r="J205" s="3"/>
      <c r="K205" s="259"/>
    </row>
    <row r="206" spans="1:11" ht="48" x14ac:dyDescent="0.2">
      <c r="A206" s="121" t="s">
        <v>371</v>
      </c>
      <c r="B206" s="91" t="s">
        <v>37</v>
      </c>
      <c r="C206" s="139" t="s">
        <v>10</v>
      </c>
      <c r="D206" s="139" t="s">
        <v>13</v>
      </c>
      <c r="E206" s="91" t="s">
        <v>623</v>
      </c>
      <c r="F206" s="91" t="s">
        <v>174</v>
      </c>
      <c r="G206" s="26">
        <f t="shared" si="31"/>
        <v>0</v>
      </c>
      <c r="H206" s="26">
        <f t="shared" si="31"/>
        <v>29662.799999999999</v>
      </c>
      <c r="I206" s="26">
        <f t="shared" si="31"/>
        <v>29662.799999999999</v>
      </c>
      <c r="J206" s="3"/>
      <c r="K206" s="259"/>
    </row>
    <row r="207" spans="1:11" ht="36" x14ac:dyDescent="0.2">
      <c r="A207" s="123" t="s">
        <v>365</v>
      </c>
      <c r="B207" s="92" t="s">
        <v>37</v>
      </c>
      <c r="C207" s="132" t="s">
        <v>10</v>
      </c>
      <c r="D207" s="132" t="s">
        <v>13</v>
      </c>
      <c r="E207" s="92" t="s">
        <v>623</v>
      </c>
      <c r="F207" s="92" t="s">
        <v>86</v>
      </c>
      <c r="G207" s="67"/>
      <c r="H207" s="67">
        <v>29662.799999999999</v>
      </c>
      <c r="I207" s="67">
        <f>G207+H207</f>
        <v>29662.799999999999</v>
      </c>
      <c r="J207" s="3"/>
      <c r="K207" s="259"/>
    </row>
    <row r="208" spans="1:11" ht="36" x14ac:dyDescent="0.2">
      <c r="A208" s="5" t="s">
        <v>440</v>
      </c>
      <c r="B208" s="91" t="s">
        <v>37</v>
      </c>
      <c r="C208" s="139" t="s">
        <v>10</v>
      </c>
      <c r="D208" s="139" t="s">
        <v>13</v>
      </c>
      <c r="E208" s="91" t="s">
        <v>438</v>
      </c>
      <c r="F208" s="91"/>
      <c r="G208" s="26">
        <f t="shared" ref="G208:I210" si="32">G209</f>
        <v>3157</v>
      </c>
      <c r="H208" s="26">
        <f t="shared" si="32"/>
        <v>0</v>
      </c>
      <c r="I208" s="26">
        <f t="shared" si="32"/>
        <v>3157</v>
      </c>
      <c r="J208" s="3"/>
      <c r="K208" s="259"/>
    </row>
    <row r="209" spans="1:11" ht="24" x14ac:dyDescent="0.2">
      <c r="A209" s="121" t="s">
        <v>387</v>
      </c>
      <c r="B209" s="91" t="s">
        <v>37</v>
      </c>
      <c r="C209" s="139" t="s">
        <v>10</v>
      </c>
      <c r="D209" s="139" t="s">
        <v>13</v>
      </c>
      <c r="E209" s="91" t="s">
        <v>438</v>
      </c>
      <c r="F209" s="91" t="s">
        <v>173</v>
      </c>
      <c r="G209" s="26">
        <f t="shared" si="32"/>
        <v>3157</v>
      </c>
      <c r="H209" s="26">
        <f t="shared" si="32"/>
        <v>0</v>
      </c>
      <c r="I209" s="26">
        <f t="shared" si="32"/>
        <v>3157</v>
      </c>
      <c r="J209" s="3"/>
      <c r="K209" s="259"/>
    </row>
    <row r="210" spans="1:11" ht="24" x14ac:dyDescent="0.2">
      <c r="A210" s="121" t="s">
        <v>388</v>
      </c>
      <c r="B210" s="91" t="s">
        <v>37</v>
      </c>
      <c r="C210" s="139" t="s">
        <v>10</v>
      </c>
      <c r="D210" s="139" t="s">
        <v>13</v>
      </c>
      <c r="E210" s="91" t="s">
        <v>438</v>
      </c>
      <c r="F210" s="91" t="s">
        <v>174</v>
      </c>
      <c r="G210" s="26">
        <f t="shared" si="32"/>
        <v>3157</v>
      </c>
      <c r="H210" s="26">
        <f t="shared" si="32"/>
        <v>0</v>
      </c>
      <c r="I210" s="26">
        <f t="shared" si="32"/>
        <v>3157</v>
      </c>
      <c r="J210" s="3"/>
      <c r="K210" s="259"/>
    </row>
    <row r="211" spans="1:11" ht="24" x14ac:dyDescent="0.2">
      <c r="A211" s="123" t="s">
        <v>391</v>
      </c>
      <c r="B211" s="92" t="s">
        <v>37</v>
      </c>
      <c r="C211" s="132" t="s">
        <v>10</v>
      </c>
      <c r="D211" s="132" t="s">
        <v>13</v>
      </c>
      <c r="E211" s="92" t="s">
        <v>438</v>
      </c>
      <c r="F211" s="92" t="s">
        <v>86</v>
      </c>
      <c r="G211" s="67">
        <v>3157</v>
      </c>
      <c r="H211" s="67">
        <v>0</v>
      </c>
      <c r="I211" s="67">
        <f>G211+H211</f>
        <v>3157</v>
      </c>
      <c r="J211" s="3"/>
      <c r="K211" s="259"/>
    </row>
    <row r="212" spans="1:11" ht="36" x14ac:dyDescent="0.2">
      <c r="A212" s="5" t="s">
        <v>441</v>
      </c>
      <c r="B212" s="91" t="s">
        <v>37</v>
      </c>
      <c r="C212" s="139" t="s">
        <v>10</v>
      </c>
      <c r="D212" s="139" t="s">
        <v>13</v>
      </c>
      <c r="E212" s="91" t="s">
        <v>439</v>
      </c>
      <c r="F212" s="91"/>
      <c r="G212" s="26">
        <f t="shared" ref="G212:I214" si="33">G213</f>
        <v>470</v>
      </c>
      <c r="H212" s="26">
        <f t="shared" si="33"/>
        <v>0</v>
      </c>
      <c r="I212" s="26">
        <f t="shared" si="33"/>
        <v>470</v>
      </c>
      <c r="J212" s="3"/>
      <c r="K212" s="259"/>
    </row>
    <row r="213" spans="1:11" ht="24" x14ac:dyDescent="0.2">
      <c r="A213" s="121" t="s">
        <v>387</v>
      </c>
      <c r="B213" s="91" t="s">
        <v>37</v>
      </c>
      <c r="C213" s="139" t="s">
        <v>10</v>
      </c>
      <c r="D213" s="139" t="s">
        <v>13</v>
      </c>
      <c r="E213" s="91" t="s">
        <v>439</v>
      </c>
      <c r="F213" s="91" t="s">
        <v>173</v>
      </c>
      <c r="G213" s="26">
        <f t="shared" si="33"/>
        <v>470</v>
      </c>
      <c r="H213" s="26">
        <f t="shared" si="33"/>
        <v>0</v>
      </c>
      <c r="I213" s="26">
        <f t="shared" si="33"/>
        <v>470</v>
      </c>
      <c r="J213" s="3"/>
      <c r="K213" s="259"/>
    </row>
    <row r="214" spans="1:11" ht="24" x14ac:dyDescent="0.2">
      <c r="A214" s="121" t="s">
        <v>388</v>
      </c>
      <c r="B214" s="91" t="s">
        <v>37</v>
      </c>
      <c r="C214" s="139" t="s">
        <v>10</v>
      </c>
      <c r="D214" s="139" t="s">
        <v>13</v>
      </c>
      <c r="E214" s="91" t="s">
        <v>439</v>
      </c>
      <c r="F214" s="91" t="s">
        <v>174</v>
      </c>
      <c r="G214" s="26">
        <f t="shared" si="33"/>
        <v>470</v>
      </c>
      <c r="H214" s="26">
        <f t="shared" si="33"/>
        <v>0</v>
      </c>
      <c r="I214" s="26">
        <f t="shared" si="33"/>
        <v>470</v>
      </c>
      <c r="J214" s="3"/>
      <c r="K214" s="259"/>
    </row>
    <row r="215" spans="1:11" ht="24" x14ac:dyDescent="0.2">
      <c r="A215" s="123" t="s">
        <v>391</v>
      </c>
      <c r="B215" s="92" t="s">
        <v>37</v>
      </c>
      <c r="C215" s="132" t="s">
        <v>10</v>
      </c>
      <c r="D215" s="132" t="s">
        <v>13</v>
      </c>
      <c r="E215" s="92" t="s">
        <v>439</v>
      </c>
      <c r="F215" s="92" t="s">
        <v>86</v>
      </c>
      <c r="G215" s="67">
        <v>470</v>
      </c>
      <c r="H215" s="67"/>
      <c r="I215" s="67">
        <f>G215+H215</f>
        <v>470</v>
      </c>
      <c r="J215" s="3"/>
      <c r="K215" s="259"/>
    </row>
    <row r="216" spans="1:11" ht="36" x14ac:dyDescent="0.2">
      <c r="A216" s="5" t="s">
        <v>544</v>
      </c>
      <c r="B216" s="91" t="s">
        <v>37</v>
      </c>
      <c r="C216" s="139" t="s">
        <v>10</v>
      </c>
      <c r="D216" s="139" t="s">
        <v>13</v>
      </c>
      <c r="E216" s="91" t="s">
        <v>543</v>
      </c>
      <c r="F216" s="91"/>
      <c r="G216" s="26">
        <f t="shared" ref="G216:I218" si="34">G217</f>
        <v>650</v>
      </c>
      <c r="H216" s="26">
        <f t="shared" si="34"/>
        <v>0</v>
      </c>
      <c r="I216" s="26">
        <f t="shared" si="34"/>
        <v>650</v>
      </c>
      <c r="J216" s="3"/>
      <c r="K216" s="259"/>
    </row>
    <row r="217" spans="1:11" ht="24" x14ac:dyDescent="0.2">
      <c r="A217" s="121" t="s">
        <v>387</v>
      </c>
      <c r="B217" s="91" t="s">
        <v>37</v>
      </c>
      <c r="C217" s="139" t="s">
        <v>10</v>
      </c>
      <c r="D217" s="139" t="s">
        <v>13</v>
      </c>
      <c r="E217" s="91" t="s">
        <v>543</v>
      </c>
      <c r="F217" s="91" t="s">
        <v>173</v>
      </c>
      <c r="G217" s="26">
        <f t="shared" si="34"/>
        <v>650</v>
      </c>
      <c r="H217" s="26">
        <f t="shared" si="34"/>
        <v>0</v>
      </c>
      <c r="I217" s="26">
        <f t="shared" si="34"/>
        <v>650</v>
      </c>
      <c r="J217" s="3"/>
      <c r="K217" s="259"/>
    </row>
    <row r="218" spans="1:11" ht="24" x14ac:dyDescent="0.2">
      <c r="A218" s="121" t="s">
        <v>388</v>
      </c>
      <c r="B218" s="91" t="s">
        <v>37</v>
      </c>
      <c r="C218" s="139" t="s">
        <v>10</v>
      </c>
      <c r="D218" s="139" t="s">
        <v>13</v>
      </c>
      <c r="E218" s="91" t="s">
        <v>543</v>
      </c>
      <c r="F218" s="91" t="s">
        <v>174</v>
      </c>
      <c r="G218" s="26">
        <f t="shared" si="34"/>
        <v>650</v>
      </c>
      <c r="H218" s="26">
        <f t="shared" si="34"/>
        <v>0</v>
      </c>
      <c r="I218" s="26">
        <f t="shared" si="34"/>
        <v>650</v>
      </c>
      <c r="J218" s="3"/>
      <c r="K218" s="259"/>
    </row>
    <row r="219" spans="1:11" ht="24" x14ac:dyDescent="0.2">
      <c r="A219" s="123" t="s">
        <v>391</v>
      </c>
      <c r="B219" s="92" t="s">
        <v>37</v>
      </c>
      <c r="C219" s="132" t="s">
        <v>10</v>
      </c>
      <c r="D219" s="132" t="s">
        <v>13</v>
      </c>
      <c r="E219" s="92" t="s">
        <v>543</v>
      </c>
      <c r="F219" s="92" t="s">
        <v>86</v>
      </c>
      <c r="G219" s="67">
        <v>650</v>
      </c>
      <c r="H219" s="67">
        <v>0</v>
      </c>
      <c r="I219" s="67">
        <f>G219+H219</f>
        <v>650</v>
      </c>
      <c r="J219" s="3"/>
      <c r="K219" s="259"/>
    </row>
    <row r="220" spans="1:11" ht="24" x14ac:dyDescent="0.2">
      <c r="A220" s="5" t="s">
        <v>442</v>
      </c>
      <c r="B220" s="91" t="s">
        <v>37</v>
      </c>
      <c r="C220" s="139" t="s">
        <v>10</v>
      </c>
      <c r="D220" s="139" t="s">
        <v>13</v>
      </c>
      <c r="E220" s="91" t="s">
        <v>443</v>
      </c>
      <c r="F220" s="142"/>
      <c r="G220" s="35">
        <f t="shared" ref="G220:I222" si="35">G221</f>
        <v>5000</v>
      </c>
      <c r="H220" s="35">
        <f t="shared" si="35"/>
        <v>0</v>
      </c>
      <c r="I220" s="35">
        <f t="shared" si="35"/>
        <v>5000</v>
      </c>
      <c r="J220" s="3"/>
      <c r="K220" s="259"/>
    </row>
    <row r="221" spans="1:11" ht="24" x14ac:dyDescent="0.2">
      <c r="A221" s="121" t="s">
        <v>387</v>
      </c>
      <c r="B221" s="91" t="s">
        <v>37</v>
      </c>
      <c r="C221" s="139" t="s">
        <v>10</v>
      </c>
      <c r="D221" s="139" t="s">
        <v>13</v>
      </c>
      <c r="E221" s="91" t="s">
        <v>443</v>
      </c>
      <c r="F221" s="91" t="s">
        <v>173</v>
      </c>
      <c r="G221" s="35">
        <f t="shared" si="35"/>
        <v>5000</v>
      </c>
      <c r="H221" s="35">
        <f t="shared" si="35"/>
        <v>0</v>
      </c>
      <c r="I221" s="35">
        <f t="shared" si="35"/>
        <v>5000</v>
      </c>
      <c r="J221" s="3"/>
      <c r="K221" s="259"/>
    </row>
    <row r="222" spans="1:11" ht="24" x14ac:dyDescent="0.2">
      <c r="A222" s="121" t="s">
        <v>388</v>
      </c>
      <c r="B222" s="91" t="s">
        <v>37</v>
      </c>
      <c r="C222" s="139" t="s">
        <v>10</v>
      </c>
      <c r="D222" s="139" t="s">
        <v>13</v>
      </c>
      <c r="E222" s="91" t="s">
        <v>443</v>
      </c>
      <c r="F222" s="91" t="s">
        <v>174</v>
      </c>
      <c r="G222" s="35">
        <f t="shared" si="35"/>
        <v>5000</v>
      </c>
      <c r="H222" s="35">
        <f t="shared" si="35"/>
        <v>0</v>
      </c>
      <c r="I222" s="35">
        <f t="shared" si="35"/>
        <v>5000</v>
      </c>
      <c r="J222" s="3"/>
      <c r="K222" s="259"/>
    </row>
    <row r="223" spans="1:11" ht="24" x14ac:dyDescent="0.2">
      <c r="A223" s="123" t="s">
        <v>391</v>
      </c>
      <c r="B223" s="92" t="s">
        <v>37</v>
      </c>
      <c r="C223" s="132" t="s">
        <v>10</v>
      </c>
      <c r="D223" s="132" t="s">
        <v>13</v>
      </c>
      <c r="E223" s="92" t="s">
        <v>443</v>
      </c>
      <c r="F223" s="92" t="s">
        <v>86</v>
      </c>
      <c r="G223" s="67">
        <v>5000</v>
      </c>
      <c r="H223" s="67"/>
      <c r="I223" s="67">
        <f>G223+H223</f>
        <v>5000</v>
      </c>
      <c r="J223" s="3"/>
      <c r="K223" s="259"/>
    </row>
    <row r="224" spans="1:11" ht="36" x14ac:dyDescent="0.2">
      <c r="A224" s="21" t="s">
        <v>445</v>
      </c>
      <c r="B224" s="142" t="s">
        <v>37</v>
      </c>
      <c r="C224" s="143" t="s">
        <v>10</v>
      </c>
      <c r="D224" s="143" t="s">
        <v>13</v>
      </c>
      <c r="E224" s="142" t="s">
        <v>444</v>
      </c>
      <c r="F224" s="142"/>
      <c r="G224" s="35">
        <f t="shared" ref="G224:I226" si="36">G225</f>
        <v>5996</v>
      </c>
      <c r="H224" s="35">
        <f t="shared" si="36"/>
        <v>0</v>
      </c>
      <c r="I224" s="35">
        <f t="shared" si="36"/>
        <v>5996</v>
      </c>
      <c r="J224" s="3"/>
      <c r="K224" s="259"/>
    </row>
    <row r="225" spans="1:11" ht="24" x14ac:dyDescent="0.2">
      <c r="A225" s="121" t="s">
        <v>387</v>
      </c>
      <c r="B225" s="142" t="s">
        <v>37</v>
      </c>
      <c r="C225" s="143" t="s">
        <v>10</v>
      </c>
      <c r="D225" s="143" t="s">
        <v>13</v>
      </c>
      <c r="E225" s="142" t="s">
        <v>444</v>
      </c>
      <c r="F225" s="142" t="s">
        <v>173</v>
      </c>
      <c r="G225" s="35">
        <f t="shared" si="36"/>
        <v>5996</v>
      </c>
      <c r="H225" s="35">
        <f t="shared" si="36"/>
        <v>0</v>
      </c>
      <c r="I225" s="35">
        <f t="shared" si="36"/>
        <v>5996</v>
      </c>
      <c r="J225" s="3"/>
      <c r="K225" s="259"/>
    </row>
    <row r="226" spans="1:11" ht="24" x14ac:dyDescent="0.2">
      <c r="A226" s="121" t="s">
        <v>388</v>
      </c>
      <c r="B226" s="142" t="s">
        <v>37</v>
      </c>
      <c r="C226" s="143" t="s">
        <v>10</v>
      </c>
      <c r="D226" s="143" t="s">
        <v>13</v>
      </c>
      <c r="E226" s="142" t="s">
        <v>444</v>
      </c>
      <c r="F226" s="142" t="s">
        <v>174</v>
      </c>
      <c r="G226" s="35">
        <f t="shared" si="36"/>
        <v>5996</v>
      </c>
      <c r="H226" s="35">
        <f t="shared" si="36"/>
        <v>0</v>
      </c>
      <c r="I226" s="35">
        <f t="shared" si="36"/>
        <v>5996</v>
      </c>
      <c r="J226" s="3"/>
      <c r="K226" s="259"/>
    </row>
    <row r="227" spans="1:11" ht="24" x14ac:dyDescent="0.2">
      <c r="A227" s="123" t="s">
        <v>391</v>
      </c>
      <c r="B227" s="92" t="s">
        <v>37</v>
      </c>
      <c r="C227" s="132" t="s">
        <v>10</v>
      </c>
      <c r="D227" s="132" t="s">
        <v>13</v>
      </c>
      <c r="E227" s="92" t="s">
        <v>444</v>
      </c>
      <c r="F227" s="92" t="s">
        <v>86</v>
      </c>
      <c r="G227" s="67">
        <v>5996</v>
      </c>
      <c r="H227" s="67"/>
      <c r="I227" s="67">
        <f>G227+H227</f>
        <v>5996</v>
      </c>
      <c r="J227" s="3"/>
      <c r="K227" s="259"/>
    </row>
    <row r="228" spans="1:11" x14ac:dyDescent="0.2">
      <c r="A228" s="5" t="s">
        <v>28</v>
      </c>
      <c r="B228" s="91" t="s">
        <v>37</v>
      </c>
      <c r="C228" s="138" t="s">
        <v>10</v>
      </c>
      <c r="D228" s="138" t="s">
        <v>27</v>
      </c>
      <c r="E228" s="91" t="s">
        <v>7</v>
      </c>
      <c r="F228" s="91" t="s">
        <v>7</v>
      </c>
      <c r="G228" s="26">
        <f>G229</f>
        <v>5929.5999999999995</v>
      </c>
      <c r="H228" s="26">
        <f>H229</f>
        <v>0</v>
      </c>
      <c r="I228" s="26">
        <f>I229</f>
        <v>5929.5999999999995</v>
      </c>
      <c r="J228" s="3"/>
      <c r="K228" s="259"/>
    </row>
    <row r="229" spans="1:11" x14ac:dyDescent="0.2">
      <c r="A229" s="5" t="s">
        <v>148</v>
      </c>
      <c r="B229" s="91" t="s">
        <v>37</v>
      </c>
      <c r="C229" s="139" t="s">
        <v>10</v>
      </c>
      <c r="D229" s="139" t="s">
        <v>27</v>
      </c>
      <c r="E229" s="91" t="s">
        <v>147</v>
      </c>
      <c r="F229" s="91"/>
      <c r="G229" s="26">
        <f>G235+G238+G245+G230</f>
        <v>5929.5999999999995</v>
      </c>
      <c r="H229" s="26">
        <f>H235+H238+H245+H230</f>
        <v>0</v>
      </c>
      <c r="I229" s="26">
        <f>I235+I238+I245+I230</f>
        <v>5929.5999999999995</v>
      </c>
      <c r="J229" s="3"/>
      <c r="K229" s="259"/>
    </row>
    <row r="230" spans="1:11" ht="24" x14ac:dyDescent="0.2">
      <c r="A230" s="5" t="s">
        <v>549</v>
      </c>
      <c r="B230" s="91" t="s">
        <v>37</v>
      </c>
      <c r="C230" s="139" t="s">
        <v>10</v>
      </c>
      <c r="D230" s="139" t="s">
        <v>27</v>
      </c>
      <c r="E230" s="91" t="s">
        <v>548</v>
      </c>
      <c r="F230" s="91"/>
      <c r="G230" s="26">
        <f t="shared" ref="G230:I232" si="37">G231</f>
        <v>2.7</v>
      </c>
      <c r="H230" s="26">
        <f t="shared" si="37"/>
        <v>0</v>
      </c>
      <c r="I230" s="26">
        <f t="shared" si="37"/>
        <v>2.7</v>
      </c>
      <c r="J230" s="3"/>
      <c r="K230" s="259"/>
    </row>
    <row r="231" spans="1:11" ht="17.25" customHeight="1" x14ac:dyDescent="0.2">
      <c r="A231" s="121" t="s">
        <v>387</v>
      </c>
      <c r="B231" s="91" t="s">
        <v>37</v>
      </c>
      <c r="C231" s="139" t="s">
        <v>10</v>
      </c>
      <c r="D231" s="139" t="s">
        <v>27</v>
      </c>
      <c r="E231" s="91" t="s">
        <v>548</v>
      </c>
      <c r="F231" s="91" t="s">
        <v>173</v>
      </c>
      <c r="G231" s="26">
        <f t="shared" si="37"/>
        <v>2.7</v>
      </c>
      <c r="H231" s="26">
        <f t="shared" si="37"/>
        <v>0</v>
      </c>
      <c r="I231" s="26">
        <f t="shared" si="37"/>
        <v>2.7</v>
      </c>
      <c r="J231" s="3"/>
      <c r="K231" s="259"/>
    </row>
    <row r="232" spans="1:11" ht="24" customHeight="1" x14ac:dyDescent="0.2">
      <c r="A232" s="121" t="s">
        <v>388</v>
      </c>
      <c r="B232" s="91" t="s">
        <v>37</v>
      </c>
      <c r="C232" s="139" t="s">
        <v>10</v>
      </c>
      <c r="D232" s="139" t="s">
        <v>27</v>
      </c>
      <c r="E232" s="91" t="s">
        <v>548</v>
      </c>
      <c r="F232" s="91" t="s">
        <v>174</v>
      </c>
      <c r="G232" s="26">
        <f t="shared" si="37"/>
        <v>2.7</v>
      </c>
      <c r="H232" s="26">
        <f t="shared" si="37"/>
        <v>0</v>
      </c>
      <c r="I232" s="26">
        <f t="shared" si="37"/>
        <v>2.7</v>
      </c>
      <c r="J232" s="3"/>
      <c r="K232" s="259"/>
    </row>
    <row r="233" spans="1:11" ht="33" customHeight="1" x14ac:dyDescent="0.2">
      <c r="A233" s="123" t="s">
        <v>391</v>
      </c>
      <c r="B233" s="92" t="s">
        <v>37</v>
      </c>
      <c r="C233" s="132" t="s">
        <v>10</v>
      </c>
      <c r="D233" s="132" t="s">
        <v>27</v>
      </c>
      <c r="E233" s="92" t="s">
        <v>548</v>
      </c>
      <c r="F233" s="92" t="s">
        <v>86</v>
      </c>
      <c r="G233" s="67">
        <v>2.7</v>
      </c>
      <c r="H233" s="67"/>
      <c r="I233" s="67">
        <f>G233+H233</f>
        <v>2.7</v>
      </c>
      <c r="J233" s="3"/>
      <c r="K233" s="259"/>
    </row>
    <row r="234" spans="1:11" ht="18" customHeight="1" x14ac:dyDescent="0.2">
      <c r="A234" s="123" t="s">
        <v>516</v>
      </c>
      <c r="B234" s="92" t="s">
        <v>37</v>
      </c>
      <c r="C234" s="132" t="s">
        <v>10</v>
      </c>
      <c r="D234" s="132" t="s">
        <v>27</v>
      </c>
      <c r="E234" s="92" t="s">
        <v>548</v>
      </c>
      <c r="F234" s="92" t="s">
        <v>86</v>
      </c>
      <c r="G234" s="67">
        <v>2.7</v>
      </c>
      <c r="H234" s="67"/>
      <c r="I234" s="67">
        <f>G234+H234</f>
        <v>2.7</v>
      </c>
      <c r="J234" s="3"/>
      <c r="K234" s="259"/>
    </row>
    <row r="235" spans="1:11" ht="36" x14ac:dyDescent="0.2">
      <c r="A235" s="6" t="s">
        <v>424</v>
      </c>
      <c r="B235" s="91" t="s">
        <v>37</v>
      </c>
      <c r="C235" s="138" t="s">
        <v>10</v>
      </c>
      <c r="D235" s="138" t="s">
        <v>27</v>
      </c>
      <c r="E235" s="91" t="s">
        <v>414</v>
      </c>
      <c r="F235" s="91" t="s">
        <v>7</v>
      </c>
      <c r="G235" s="33">
        <f t="shared" ref="G235:I236" si="38">G236</f>
        <v>4500</v>
      </c>
      <c r="H235" s="33">
        <f t="shared" si="38"/>
        <v>0</v>
      </c>
      <c r="I235" s="33">
        <f t="shared" si="38"/>
        <v>4500</v>
      </c>
      <c r="J235" s="3"/>
      <c r="K235" s="259"/>
    </row>
    <row r="236" spans="1:11" x14ac:dyDescent="0.2">
      <c r="A236" s="109" t="s">
        <v>175</v>
      </c>
      <c r="B236" s="91" t="s">
        <v>37</v>
      </c>
      <c r="C236" s="138" t="s">
        <v>10</v>
      </c>
      <c r="D236" s="138" t="s">
        <v>27</v>
      </c>
      <c r="E236" s="91" t="s">
        <v>414</v>
      </c>
      <c r="F236" s="91" t="s">
        <v>176</v>
      </c>
      <c r="G236" s="33">
        <f t="shared" si="38"/>
        <v>4500</v>
      </c>
      <c r="H236" s="33">
        <f t="shared" si="38"/>
        <v>0</v>
      </c>
      <c r="I236" s="33">
        <f t="shared" si="38"/>
        <v>4500</v>
      </c>
      <c r="J236" s="3"/>
      <c r="K236" s="259"/>
    </row>
    <row r="237" spans="1:11" ht="24" x14ac:dyDescent="0.2">
      <c r="A237" s="27" t="s">
        <v>154</v>
      </c>
      <c r="B237" s="92" t="s">
        <v>37</v>
      </c>
      <c r="C237" s="132" t="s">
        <v>10</v>
      </c>
      <c r="D237" s="132" t="s">
        <v>27</v>
      </c>
      <c r="E237" s="92" t="s">
        <v>414</v>
      </c>
      <c r="F237" s="92" t="s">
        <v>91</v>
      </c>
      <c r="G237" s="67">
        <v>4500</v>
      </c>
      <c r="H237" s="67"/>
      <c r="I237" s="67">
        <f>G237+H237</f>
        <v>4500</v>
      </c>
      <c r="J237" s="3"/>
      <c r="K237" s="259"/>
    </row>
    <row r="238" spans="1:11" ht="48" x14ac:dyDescent="0.2">
      <c r="A238" s="50" t="s">
        <v>425</v>
      </c>
      <c r="B238" s="91" t="s">
        <v>37</v>
      </c>
      <c r="C238" s="138" t="s">
        <v>10</v>
      </c>
      <c r="D238" s="138" t="s">
        <v>27</v>
      </c>
      <c r="E238" s="91" t="s">
        <v>415</v>
      </c>
      <c r="F238" s="91"/>
      <c r="G238" s="33">
        <f>G239+G242</f>
        <v>56.9</v>
      </c>
      <c r="H238" s="33">
        <f>H239+H242</f>
        <v>0</v>
      </c>
      <c r="I238" s="33">
        <f>I239+I242</f>
        <v>56.9</v>
      </c>
      <c r="J238" s="3"/>
      <c r="K238" s="259"/>
    </row>
    <row r="239" spans="1:11" ht="48" x14ac:dyDescent="0.2">
      <c r="A239" s="72" t="s">
        <v>404</v>
      </c>
      <c r="B239" s="91" t="s">
        <v>37</v>
      </c>
      <c r="C239" s="138" t="s">
        <v>10</v>
      </c>
      <c r="D239" s="138" t="s">
        <v>27</v>
      </c>
      <c r="E239" s="91" t="s">
        <v>415</v>
      </c>
      <c r="F239" s="91" t="s">
        <v>171</v>
      </c>
      <c r="G239" s="33">
        <f t="shared" ref="G239:I240" si="39">G240</f>
        <v>53.9</v>
      </c>
      <c r="H239" s="33">
        <f t="shared" si="39"/>
        <v>0</v>
      </c>
      <c r="I239" s="33">
        <f t="shared" si="39"/>
        <v>53.9</v>
      </c>
      <c r="J239" s="3"/>
      <c r="K239" s="259"/>
    </row>
    <row r="240" spans="1:11" ht="24" x14ac:dyDescent="0.2">
      <c r="A240" s="50" t="s">
        <v>172</v>
      </c>
      <c r="B240" s="91" t="s">
        <v>37</v>
      </c>
      <c r="C240" s="138" t="s">
        <v>10</v>
      </c>
      <c r="D240" s="138" t="s">
        <v>27</v>
      </c>
      <c r="E240" s="91" t="s">
        <v>415</v>
      </c>
      <c r="F240" s="91" t="s">
        <v>170</v>
      </c>
      <c r="G240" s="33">
        <f t="shared" si="39"/>
        <v>53.9</v>
      </c>
      <c r="H240" s="33">
        <f t="shared" si="39"/>
        <v>0</v>
      </c>
      <c r="I240" s="33">
        <f t="shared" si="39"/>
        <v>53.9</v>
      </c>
      <c r="J240" s="3"/>
      <c r="K240" s="259"/>
    </row>
    <row r="241" spans="1:11" ht="24" x14ac:dyDescent="0.2">
      <c r="A241" s="125" t="s">
        <v>398</v>
      </c>
      <c r="B241" s="92" t="s">
        <v>37</v>
      </c>
      <c r="C241" s="132" t="s">
        <v>10</v>
      </c>
      <c r="D241" s="132" t="s">
        <v>27</v>
      </c>
      <c r="E241" s="92" t="s">
        <v>415</v>
      </c>
      <c r="F241" s="92" t="s">
        <v>87</v>
      </c>
      <c r="G241" s="67">
        <f>56.9-G244</f>
        <v>53.9</v>
      </c>
      <c r="H241" s="67"/>
      <c r="I241" s="67">
        <f>G241+H241</f>
        <v>53.9</v>
      </c>
      <c r="J241" s="3"/>
      <c r="K241" s="259"/>
    </row>
    <row r="242" spans="1:11" ht="24" x14ac:dyDescent="0.2">
      <c r="A242" s="121" t="s">
        <v>387</v>
      </c>
      <c r="B242" s="91" t="s">
        <v>37</v>
      </c>
      <c r="C242" s="138" t="s">
        <v>10</v>
      </c>
      <c r="D242" s="138" t="s">
        <v>27</v>
      </c>
      <c r="E242" s="91" t="s">
        <v>415</v>
      </c>
      <c r="F242" s="91" t="s">
        <v>173</v>
      </c>
      <c r="G242" s="33">
        <f t="shared" ref="G242:I243" si="40">G243</f>
        <v>3</v>
      </c>
      <c r="H242" s="33">
        <f t="shared" si="40"/>
        <v>0</v>
      </c>
      <c r="I242" s="33">
        <f t="shared" si="40"/>
        <v>3</v>
      </c>
      <c r="J242" s="3"/>
      <c r="K242" s="259"/>
    </row>
    <row r="243" spans="1:11" ht="24" x14ac:dyDescent="0.2">
      <c r="A243" s="109" t="s">
        <v>388</v>
      </c>
      <c r="B243" s="91" t="s">
        <v>37</v>
      </c>
      <c r="C243" s="138" t="s">
        <v>10</v>
      </c>
      <c r="D243" s="138" t="s">
        <v>27</v>
      </c>
      <c r="E243" s="91" t="s">
        <v>415</v>
      </c>
      <c r="F243" s="142" t="s">
        <v>174</v>
      </c>
      <c r="G243" s="33">
        <f t="shared" si="40"/>
        <v>3</v>
      </c>
      <c r="H243" s="33">
        <f t="shared" si="40"/>
        <v>0</v>
      </c>
      <c r="I243" s="33">
        <f t="shared" si="40"/>
        <v>3</v>
      </c>
      <c r="J243" s="3"/>
      <c r="K243" s="259"/>
    </row>
    <row r="244" spans="1:11" ht="24" x14ac:dyDescent="0.2">
      <c r="A244" s="123" t="s">
        <v>391</v>
      </c>
      <c r="B244" s="92" t="s">
        <v>37</v>
      </c>
      <c r="C244" s="132" t="s">
        <v>10</v>
      </c>
      <c r="D244" s="132" t="s">
        <v>27</v>
      </c>
      <c r="E244" s="92" t="s">
        <v>415</v>
      </c>
      <c r="F244" s="92" t="s">
        <v>86</v>
      </c>
      <c r="G244" s="67">
        <v>3</v>
      </c>
      <c r="H244" s="67"/>
      <c r="I244" s="67">
        <f>G244+H244</f>
        <v>3</v>
      </c>
      <c r="J244" s="3"/>
      <c r="K244" s="259"/>
    </row>
    <row r="245" spans="1:11" ht="30" customHeight="1" x14ac:dyDescent="0.2">
      <c r="A245" s="5" t="s">
        <v>503</v>
      </c>
      <c r="B245" s="91" t="s">
        <v>37</v>
      </c>
      <c r="C245" s="138" t="s">
        <v>10</v>
      </c>
      <c r="D245" s="138" t="s">
        <v>27</v>
      </c>
      <c r="E245" s="91" t="s">
        <v>492</v>
      </c>
      <c r="F245" s="91"/>
      <c r="G245" s="33">
        <f>G246+G251+G249</f>
        <v>1370</v>
      </c>
      <c r="H245" s="33">
        <f>H246+H251+H249</f>
        <v>0</v>
      </c>
      <c r="I245" s="33">
        <f>I246+I251+I249</f>
        <v>1370</v>
      </c>
      <c r="J245" s="3"/>
      <c r="K245" s="259"/>
    </row>
    <row r="246" spans="1:11" ht="24" customHeight="1" x14ac:dyDescent="0.2">
      <c r="A246" s="121" t="s">
        <v>370</v>
      </c>
      <c r="B246" s="142" t="s">
        <v>37</v>
      </c>
      <c r="C246" s="143" t="s">
        <v>10</v>
      </c>
      <c r="D246" s="143" t="s">
        <v>27</v>
      </c>
      <c r="E246" s="91" t="s">
        <v>492</v>
      </c>
      <c r="F246" s="142" t="s">
        <v>173</v>
      </c>
      <c r="G246" s="35">
        <f t="shared" ref="G246:I247" si="41">G247</f>
        <v>20</v>
      </c>
      <c r="H246" s="35">
        <f t="shared" si="41"/>
        <v>0</v>
      </c>
      <c r="I246" s="35">
        <f t="shared" si="41"/>
        <v>20</v>
      </c>
      <c r="J246" s="3"/>
      <c r="K246" s="259"/>
    </row>
    <row r="247" spans="1:11" ht="24" customHeight="1" x14ac:dyDescent="0.2">
      <c r="A247" s="121" t="s">
        <v>371</v>
      </c>
      <c r="B247" s="142" t="s">
        <v>37</v>
      </c>
      <c r="C247" s="143" t="s">
        <v>10</v>
      </c>
      <c r="D247" s="143" t="s">
        <v>27</v>
      </c>
      <c r="E247" s="91" t="s">
        <v>492</v>
      </c>
      <c r="F247" s="142" t="s">
        <v>174</v>
      </c>
      <c r="G247" s="33">
        <f t="shared" si="41"/>
        <v>20</v>
      </c>
      <c r="H247" s="33">
        <f t="shared" si="41"/>
        <v>0</v>
      </c>
      <c r="I247" s="33">
        <f t="shared" si="41"/>
        <v>20</v>
      </c>
      <c r="J247" s="3"/>
      <c r="K247" s="259"/>
    </row>
    <row r="248" spans="1:11" ht="19.5" customHeight="1" x14ac:dyDescent="0.2">
      <c r="A248" s="123" t="s">
        <v>365</v>
      </c>
      <c r="B248" s="92" t="s">
        <v>37</v>
      </c>
      <c r="C248" s="132" t="s">
        <v>10</v>
      </c>
      <c r="D248" s="132" t="s">
        <v>27</v>
      </c>
      <c r="E248" s="92" t="s">
        <v>492</v>
      </c>
      <c r="F248" s="92" t="s">
        <v>86</v>
      </c>
      <c r="G248" s="67">
        <v>20</v>
      </c>
      <c r="H248" s="67">
        <v>0</v>
      </c>
      <c r="I248" s="67">
        <f>G248+H248</f>
        <v>20</v>
      </c>
      <c r="J248" s="3"/>
      <c r="K248" s="259"/>
    </row>
    <row r="249" spans="1:11" ht="14.25" customHeight="1" x14ac:dyDescent="0.2">
      <c r="A249" s="234" t="s">
        <v>434</v>
      </c>
      <c r="B249" s="142" t="s">
        <v>37</v>
      </c>
      <c r="C249" s="143" t="s">
        <v>10</v>
      </c>
      <c r="D249" s="143" t="s">
        <v>27</v>
      </c>
      <c r="E249" s="91" t="s">
        <v>492</v>
      </c>
      <c r="F249" s="142" t="s">
        <v>179</v>
      </c>
      <c r="G249" s="35">
        <f>G250</f>
        <v>140</v>
      </c>
      <c r="H249" s="35">
        <f>H250</f>
        <v>0</v>
      </c>
      <c r="I249" s="35">
        <f>I250</f>
        <v>140</v>
      </c>
      <c r="J249" s="3"/>
      <c r="K249" s="259"/>
    </row>
    <row r="250" spans="1:11" x14ac:dyDescent="0.2">
      <c r="A250" s="123" t="s">
        <v>533</v>
      </c>
      <c r="B250" s="92" t="s">
        <v>37</v>
      </c>
      <c r="C250" s="132" t="s">
        <v>10</v>
      </c>
      <c r="D250" s="132" t="s">
        <v>27</v>
      </c>
      <c r="E250" s="92" t="s">
        <v>492</v>
      </c>
      <c r="F250" s="92" t="s">
        <v>137</v>
      </c>
      <c r="G250" s="67">
        <v>140</v>
      </c>
      <c r="H250" s="67">
        <v>0</v>
      </c>
      <c r="I250" s="67">
        <f>G250+H250</f>
        <v>140</v>
      </c>
      <c r="J250" s="3"/>
      <c r="K250" s="259"/>
    </row>
    <row r="251" spans="1:11" x14ac:dyDescent="0.2">
      <c r="A251" s="121" t="s">
        <v>175</v>
      </c>
      <c r="B251" s="91" t="s">
        <v>37</v>
      </c>
      <c r="C251" s="138" t="s">
        <v>10</v>
      </c>
      <c r="D251" s="138" t="s">
        <v>27</v>
      </c>
      <c r="E251" s="91" t="s">
        <v>492</v>
      </c>
      <c r="F251" s="91" t="s">
        <v>176</v>
      </c>
      <c r="G251" s="33">
        <f>G252</f>
        <v>1210</v>
      </c>
      <c r="H251" s="33">
        <f>H252</f>
        <v>0</v>
      </c>
      <c r="I251" s="33">
        <f>I252</f>
        <v>1210</v>
      </c>
      <c r="J251" s="3"/>
      <c r="K251" s="259"/>
    </row>
    <row r="252" spans="1:11" ht="24" x14ac:dyDescent="0.2">
      <c r="A252" s="27" t="s">
        <v>154</v>
      </c>
      <c r="B252" s="92" t="s">
        <v>37</v>
      </c>
      <c r="C252" s="132" t="s">
        <v>10</v>
      </c>
      <c r="D252" s="132" t="s">
        <v>27</v>
      </c>
      <c r="E252" s="92" t="s">
        <v>492</v>
      </c>
      <c r="F252" s="92" t="s">
        <v>91</v>
      </c>
      <c r="G252" s="67">
        <v>1210</v>
      </c>
      <c r="H252" s="67">
        <v>0</v>
      </c>
      <c r="I252" s="67">
        <f>G252+H252</f>
        <v>1210</v>
      </c>
      <c r="J252" s="3"/>
      <c r="K252" s="259"/>
    </row>
    <row r="253" spans="1:11" ht="18.75" customHeight="1" x14ac:dyDescent="0.2">
      <c r="A253" s="42" t="s">
        <v>51</v>
      </c>
      <c r="B253" s="23" t="s">
        <v>37</v>
      </c>
      <c r="C253" s="24" t="s">
        <v>16</v>
      </c>
      <c r="D253" s="24" t="s">
        <v>56</v>
      </c>
      <c r="E253" s="23" t="s">
        <v>7</v>
      </c>
      <c r="F253" s="23" t="s">
        <v>7</v>
      </c>
      <c r="G253" s="32">
        <f>G254+G299+G346+G377</f>
        <v>1139108.8999999999</v>
      </c>
      <c r="H253" s="32">
        <f>H254+H299+H346+H377</f>
        <v>-19532.699999999997</v>
      </c>
      <c r="I253" s="32">
        <f>I254+I299+I346+I377</f>
        <v>1119576.2</v>
      </c>
      <c r="J253" s="3"/>
      <c r="K253" s="259"/>
    </row>
    <row r="254" spans="1:11" x14ac:dyDescent="0.2">
      <c r="A254" s="5" t="s">
        <v>17</v>
      </c>
      <c r="B254" s="91" t="s">
        <v>37</v>
      </c>
      <c r="C254" s="139" t="s">
        <v>16</v>
      </c>
      <c r="D254" s="139" t="s">
        <v>8</v>
      </c>
      <c r="E254" s="91" t="s">
        <v>7</v>
      </c>
      <c r="F254" s="91" t="s">
        <v>7</v>
      </c>
      <c r="G254" s="26">
        <f>G255</f>
        <v>865931</v>
      </c>
      <c r="H254" s="26">
        <f>H255</f>
        <v>-2775.6999999999971</v>
      </c>
      <c r="I254" s="26">
        <f>I255</f>
        <v>863155.3</v>
      </c>
      <c r="J254" s="3"/>
      <c r="K254" s="259"/>
    </row>
    <row r="255" spans="1:11" x14ac:dyDescent="0.2">
      <c r="A255" s="5" t="s">
        <v>148</v>
      </c>
      <c r="B255" s="91" t="s">
        <v>37</v>
      </c>
      <c r="C255" s="139" t="s">
        <v>16</v>
      </c>
      <c r="D255" s="139" t="s">
        <v>8</v>
      </c>
      <c r="E255" s="91" t="s">
        <v>147</v>
      </c>
      <c r="F255" s="91"/>
      <c r="G255" s="26">
        <f>G256+G262+G268+G276+G287+G272+G284+G280+G293</f>
        <v>865931</v>
      </c>
      <c r="H255" s="26">
        <f t="shared" ref="H255:I255" si="42">H256+H262+H268+H276+H287+H272+H284+H280+H293</f>
        <v>-2775.6999999999971</v>
      </c>
      <c r="I255" s="26">
        <f t="shared" si="42"/>
        <v>863155.3</v>
      </c>
      <c r="J255" s="3"/>
      <c r="K255" s="259"/>
    </row>
    <row r="256" spans="1:11" ht="24" x14ac:dyDescent="0.2">
      <c r="A256" s="5" t="s">
        <v>211</v>
      </c>
      <c r="B256" s="91" t="s">
        <v>37</v>
      </c>
      <c r="C256" s="139" t="s">
        <v>16</v>
      </c>
      <c r="D256" s="139" t="s">
        <v>8</v>
      </c>
      <c r="E256" s="91" t="s">
        <v>286</v>
      </c>
      <c r="F256" s="91"/>
      <c r="G256" s="26">
        <f>G260+G261</f>
        <v>3434.6</v>
      </c>
      <c r="H256" s="26">
        <f>H260+H261</f>
        <v>-2000</v>
      </c>
      <c r="I256" s="26">
        <f>I260+I261</f>
        <v>1434.6</v>
      </c>
      <c r="J256" s="3"/>
      <c r="K256" s="259"/>
    </row>
    <row r="257" spans="1:11" ht="24" x14ac:dyDescent="0.2">
      <c r="A257" s="5" t="s">
        <v>307</v>
      </c>
      <c r="B257" s="91" t="s">
        <v>37</v>
      </c>
      <c r="C257" s="139" t="s">
        <v>16</v>
      </c>
      <c r="D257" s="139" t="s">
        <v>8</v>
      </c>
      <c r="E257" s="91" t="s">
        <v>308</v>
      </c>
      <c r="F257" s="91"/>
      <c r="G257" s="26">
        <f>G259</f>
        <v>3434.6</v>
      </c>
      <c r="H257" s="26">
        <f>H259</f>
        <v>-2000</v>
      </c>
      <c r="I257" s="26">
        <f>I259</f>
        <v>1434.6</v>
      </c>
      <c r="J257" s="3"/>
      <c r="K257" s="259"/>
    </row>
    <row r="258" spans="1:11" ht="24" x14ac:dyDescent="0.2">
      <c r="A258" s="121" t="s">
        <v>387</v>
      </c>
      <c r="B258" s="91" t="s">
        <v>37</v>
      </c>
      <c r="C258" s="139" t="s">
        <v>16</v>
      </c>
      <c r="D258" s="139" t="s">
        <v>8</v>
      </c>
      <c r="E258" s="91" t="s">
        <v>308</v>
      </c>
      <c r="F258" s="91" t="s">
        <v>173</v>
      </c>
      <c r="G258" s="26">
        <f>G259</f>
        <v>3434.6</v>
      </c>
      <c r="H258" s="26">
        <f>H259</f>
        <v>-2000</v>
      </c>
      <c r="I258" s="26">
        <f>I259</f>
        <v>1434.6</v>
      </c>
      <c r="J258" s="3"/>
      <c r="K258" s="259"/>
    </row>
    <row r="259" spans="1:11" ht="24" x14ac:dyDescent="0.2">
      <c r="A259" s="109" t="s">
        <v>388</v>
      </c>
      <c r="B259" s="142" t="s">
        <v>37</v>
      </c>
      <c r="C259" s="143" t="s">
        <v>16</v>
      </c>
      <c r="D259" s="143" t="s">
        <v>8</v>
      </c>
      <c r="E259" s="91" t="s">
        <v>308</v>
      </c>
      <c r="F259" s="142" t="s">
        <v>174</v>
      </c>
      <c r="G259" s="26">
        <f>G260+G261</f>
        <v>3434.6</v>
      </c>
      <c r="H259" s="26">
        <f>H260+H261</f>
        <v>-2000</v>
      </c>
      <c r="I259" s="26">
        <f>I260+I261</f>
        <v>1434.6</v>
      </c>
      <c r="J259" s="3"/>
      <c r="K259" s="259"/>
    </row>
    <row r="260" spans="1:11" ht="24" x14ac:dyDescent="0.2">
      <c r="A260" s="105" t="s">
        <v>399</v>
      </c>
      <c r="B260" s="92" t="s">
        <v>37</v>
      </c>
      <c r="C260" s="132" t="s">
        <v>16</v>
      </c>
      <c r="D260" s="132" t="s">
        <v>8</v>
      </c>
      <c r="E260" s="92" t="s">
        <v>308</v>
      </c>
      <c r="F260" s="92" t="s">
        <v>92</v>
      </c>
      <c r="G260" s="67">
        <v>3020.6</v>
      </c>
      <c r="H260" s="67">
        <v>-2000</v>
      </c>
      <c r="I260" s="67">
        <f>G260+H260</f>
        <v>1020.5999999999999</v>
      </c>
      <c r="J260" s="3"/>
      <c r="K260" s="259"/>
    </row>
    <row r="261" spans="1:11" ht="24" x14ac:dyDescent="0.2">
      <c r="A261" s="123" t="s">
        <v>391</v>
      </c>
      <c r="B261" s="92" t="s">
        <v>37</v>
      </c>
      <c r="C261" s="132" t="s">
        <v>16</v>
      </c>
      <c r="D261" s="132" t="s">
        <v>8</v>
      </c>
      <c r="E261" s="92" t="s">
        <v>308</v>
      </c>
      <c r="F261" s="92" t="s">
        <v>86</v>
      </c>
      <c r="G261" s="67">
        <v>414</v>
      </c>
      <c r="H261" s="67">
        <v>0</v>
      </c>
      <c r="I261" s="67">
        <f>G261+H261</f>
        <v>414</v>
      </c>
      <c r="J261" s="3"/>
      <c r="K261" s="259"/>
    </row>
    <row r="262" spans="1:11" ht="24" x14ac:dyDescent="0.2">
      <c r="A262" s="5" t="s">
        <v>209</v>
      </c>
      <c r="B262" s="91" t="s">
        <v>37</v>
      </c>
      <c r="C262" s="139" t="s">
        <v>16</v>
      </c>
      <c r="D262" s="139" t="s">
        <v>8</v>
      </c>
      <c r="E262" s="91" t="s">
        <v>309</v>
      </c>
      <c r="F262" s="91"/>
      <c r="G262" s="26">
        <f>G263</f>
        <v>12899.6</v>
      </c>
      <c r="H262" s="26">
        <f>H263</f>
        <v>0</v>
      </c>
      <c r="I262" s="26">
        <f>I263</f>
        <v>12899.6</v>
      </c>
      <c r="J262" s="3"/>
      <c r="K262" s="259"/>
    </row>
    <row r="263" spans="1:11" x14ac:dyDescent="0.2">
      <c r="A263" s="5" t="s">
        <v>311</v>
      </c>
      <c r="B263" s="91" t="s">
        <v>37</v>
      </c>
      <c r="C263" s="139" t="s">
        <v>16</v>
      </c>
      <c r="D263" s="139" t="s">
        <v>8</v>
      </c>
      <c r="E263" s="91" t="s">
        <v>310</v>
      </c>
      <c r="F263" s="91"/>
      <c r="G263" s="26">
        <f>G265</f>
        <v>12899.6</v>
      </c>
      <c r="H263" s="26">
        <f>H265</f>
        <v>0</v>
      </c>
      <c r="I263" s="26">
        <f>I265</f>
        <v>12899.6</v>
      </c>
      <c r="J263" s="3"/>
      <c r="K263" s="259"/>
    </row>
    <row r="264" spans="1:11" ht="24" x14ac:dyDescent="0.2">
      <c r="A264" s="121" t="s">
        <v>387</v>
      </c>
      <c r="B264" s="91" t="s">
        <v>37</v>
      </c>
      <c r="C264" s="139" t="s">
        <v>16</v>
      </c>
      <c r="D264" s="139" t="s">
        <v>8</v>
      </c>
      <c r="E264" s="91" t="s">
        <v>310</v>
      </c>
      <c r="F264" s="91" t="s">
        <v>173</v>
      </c>
      <c r="G264" s="26">
        <f>G265</f>
        <v>12899.6</v>
      </c>
      <c r="H264" s="26">
        <f>H265</f>
        <v>0</v>
      </c>
      <c r="I264" s="26">
        <f>I265</f>
        <v>12899.6</v>
      </c>
      <c r="J264" s="3"/>
      <c r="K264" s="259"/>
    </row>
    <row r="265" spans="1:11" ht="24" x14ac:dyDescent="0.2">
      <c r="A265" s="109" t="s">
        <v>388</v>
      </c>
      <c r="B265" s="142" t="s">
        <v>37</v>
      </c>
      <c r="C265" s="143" t="s">
        <v>16</v>
      </c>
      <c r="D265" s="143" t="s">
        <v>8</v>
      </c>
      <c r="E265" s="91" t="s">
        <v>310</v>
      </c>
      <c r="F265" s="142" t="s">
        <v>174</v>
      </c>
      <c r="G265" s="26">
        <f>G266+G267</f>
        <v>12899.6</v>
      </c>
      <c r="H265" s="26">
        <f>H266+H267</f>
        <v>0</v>
      </c>
      <c r="I265" s="26">
        <f>I266+I267</f>
        <v>12899.6</v>
      </c>
      <c r="J265" s="3"/>
      <c r="K265" s="259"/>
    </row>
    <row r="266" spans="1:11" ht="24" x14ac:dyDescent="0.2">
      <c r="A266" s="105" t="s">
        <v>399</v>
      </c>
      <c r="B266" s="92" t="s">
        <v>37</v>
      </c>
      <c r="C266" s="132" t="s">
        <v>16</v>
      </c>
      <c r="D266" s="132" t="s">
        <v>8</v>
      </c>
      <c r="E266" s="92" t="s">
        <v>310</v>
      </c>
      <c r="F266" s="92" t="s">
        <v>92</v>
      </c>
      <c r="G266" s="67">
        <v>11599.6</v>
      </c>
      <c r="H266" s="67">
        <v>0</v>
      </c>
      <c r="I266" s="67">
        <f>G266+H266</f>
        <v>11599.6</v>
      </c>
      <c r="J266" s="3"/>
      <c r="K266" s="259"/>
    </row>
    <row r="267" spans="1:11" ht="24" x14ac:dyDescent="0.2">
      <c r="A267" s="122" t="s">
        <v>391</v>
      </c>
      <c r="B267" s="92" t="s">
        <v>37</v>
      </c>
      <c r="C267" s="132" t="s">
        <v>16</v>
      </c>
      <c r="D267" s="132" t="s">
        <v>8</v>
      </c>
      <c r="E267" s="92" t="s">
        <v>310</v>
      </c>
      <c r="F267" s="92" t="s">
        <v>86</v>
      </c>
      <c r="G267" s="67">
        <v>1300</v>
      </c>
      <c r="H267" s="67">
        <v>0</v>
      </c>
      <c r="I267" s="67">
        <f>G267+H267</f>
        <v>1300</v>
      </c>
      <c r="J267" s="3"/>
      <c r="K267" s="259"/>
    </row>
    <row r="268" spans="1:11" ht="24" x14ac:dyDescent="0.2">
      <c r="A268" s="5" t="s">
        <v>143</v>
      </c>
      <c r="B268" s="91" t="s">
        <v>37</v>
      </c>
      <c r="C268" s="139" t="s">
        <v>16</v>
      </c>
      <c r="D268" s="139" t="s">
        <v>8</v>
      </c>
      <c r="E268" s="91" t="s">
        <v>199</v>
      </c>
      <c r="F268" s="91"/>
      <c r="G268" s="26">
        <f>G271</f>
        <v>12752.9</v>
      </c>
      <c r="H268" s="26">
        <f>H271</f>
        <v>0</v>
      </c>
      <c r="I268" s="26">
        <f>I271</f>
        <v>12752.9</v>
      </c>
      <c r="J268" s="3"/>
      <c r="K268" s="259"/>
    </row>
    <row r="269" spans="1:11" ht="24" x14ac:dyDescent="0.2">
      <c r="A269" s="5" t="s">
        <v>400</v>
      </c>
      <c r="B269" s="91" t="s">
        <v>37</v>
      </c>
      <c r="C269" s="139" t="s">
        <v>16</v>
      </c>
      <c r="D269" s="139" t="s">
        <v>8</v>
      </c>
      <c r="E269" s="91" t="s">
        <v>199</v>
      </c>
      <c r="F269" s="91" t="s">
        <v>182</v>
      </c>
      <c r="G269" s="26">
        <f t="shared" ref="G269:I270" si="43">G270</f>
        <v>12752.9</v>
      </c>
      <c r="H269" s="26">
        <f t="shared" si="43"/>
        <v>0</v>
      </c>
      <c r="I269" s="26">
        <f t="shared" si="43"/>
        <v>12752.9</v>
      </c>
      <c r="J269" s="3"/>
      <c r="K269" s="259"/>
    </row>
    <row r="270" spans="1:11" x14ac:dyDescent="0.2">
      <c r="A270" s="5" t="s">
        <v>184</v>
      </c>
      <c r="B270" s="91" t="s">
        <v>37</v>
      </c>
      <c r="C270" s="139" t="s">
        <v>16</v>
      </c>
      <c r="D270" s="139" t="s">
        <v>8</v>
      </c>
      <c r="E270" s="91" t="s">
        <v>199</v>
      </c>
      <c r="F270" s="91" t="s">
        <v>183</v>
      </c>
      <c r="G270" s="26">
        <f t="shared" si="43"/>
        <v>12752.9</v>
      </c>
      <c r="H270" s="26">
        <f t="shared" si="43"/>
        <v>0</v>
      </c>
      <c r="I270" s="26">
        <f t="shared" si="43"/>
        <v>12752.9</v>
      </c>
      <c r="J270" s="3"/>
      <c r="K270" s="259"/>
    </row>
    <row r="271" spans="1:11" ht="24" x14ac:dyDescent="0.2">
      <c r="A271" s="81" t="s">
        <v>401</v>
      </c>
      <c r="B271" s="92" t="s">
        <v>37</v>
      </c>
      <c r="C271" s="132" t="s">
        <v>16</v>
      </c>
      <c r="D271" s="132" t="s">
        <v>8</v>
      </c>
      <c r="E271" s="92" t="s">
        <v>199</v>
      </c>
      <c r="F271" s="92" t="s">
        <v>152</v>
      </c>
      <c r="G271" s="67">
        <v>12752.9</v>
      </c>
      <c r="H271" s="67">
        <v>0</v>
      </c>
      <c r="I271" s="67">
        <f>G271+H271</f>
        <v>12752.9</v>
      </c>
      <c r="J271" s="3"/>
      <c r="K271" s="259"/>
    </row>
    <row r="272" spans="1:11" ht="18.75" customHeight="1" x14ac:dyDescent="0.2">
      <c r="A272" s="53" t="s">
        <v>530</v>
      </c>
      <c r="B272" s="91" t="s">
        <v>37</v>
      </c>
      <c r="C272" s="139" t="s">
        <v>16</v>
      </c>
      <c r="D272" s="139" t="s">
        <v>8</v>
      </c>
      <c r="E272" s="91" t="s">
        <v>529</v>
      </c>
      <c r="F272" s="91"/>
      <c r="G272" s="35">
        <f t="shared" ref="G272:I274" si="44">G273</f>
        <v>2112.4</v>
      </c>
      <c r="H272" s="35">
        <f t="shared" si="44"/>
        <v>0</v>
      </c>
      <c r="I272" s="35">
        <f t="shared" si="44"/>
        <v>2112.4</v>
      </c>
      <c r="J272" s="3"/>
      <c r="K272" s="259"/>
    </row>
    <row r="273" spans="1:11" ht="24" x14ac:dyDescent="0.2">
      <c r="A273" s="93" t="s">
        <v>400</v>
      </c>
      <c r="B273" s="91" t="s">
        <v>37</v>
      </c>
      <c r="C273" s="139" t="s">
        <v>16</v>
      </c>
      <c r="D273" s="139" t="s">
        <v>8</v>
      </c>
      <c r="E273" s="91" t="s">
        <v>529</v>
      </c>
      <c r="F273" s="91" t="s">
        <v>182</v>
      </c>
      <c r="G273" s="35">
        <f t="shared" si="44"/>
        <v>2112.4</v>
      </c>
      <c r="H273" s="35">
        <f t="shared" si="44"/>
        <v>0</v>
      </c>
      <c r="I273" s="35">
        <f t="shared" si="44"/>
        <v>2112.4</v>
      </c>
      <c r="J273" s="3"/>
      <c r="K273" s="259"/>
    </row>
    <row r="274" spans="1:11" x14ac:dyDescent="0.2">
      <c r="A274" s="5" t="s">
        <v>184</v>
      </c>
      <c r="B274" s="91" t="s">
        <v>37</v>
      </c>
      <c r="C274" s="139" t="s">
        <v>16</v>
      </c>
      <c r="D274" s="139" t="s">
        <v>8</v>
      </c>
      <c r="E274" s="91" t="s">
        <v>529</v>
      </c>
      <c r="F274" s="91" t="s">
        <v>183</v>
      </c>
      <c r="G274" s="35">
        <f t="shared" si="44"/>
        <v>2112.4</v>
      </c>
      <c r="H274" s="35">
        <f t="shared" si="44"/>
        <v>0</v>
      </c>
      <c r="I274" s="35">
        <f t="shared" si="44"/>
        <v>2112.4</v>
      </c>
      <c r="J274" s="3"/>
      <c r="K274" s="259"/>
    </row>
    <row r="275" spans="1:11" ht="24" x14ac:dyDescent="0.2">
      <c r="A275" s="81" t="s">
        <v>401</v>
      </c>
      <c r="B275" s="92" t="s">
        <v>37</v>
      </c>
      <c r="C275" s="132" t="s">
        <v>16</v>
      </c>
      <c r="D275" s="132" t="s">
        <v>8</v>
      </c>
      <c r="E275" s="92" t="s">
        <v>529</v>
      </c>
      <c r="F275" s="92" t="s">
        <v>152</v>
      </c>
      <c r="G275" s="67">
        <v>2112.4</v>
      </c>
      <c r="H275" s="67">
        <v>0</v>
      </c>
      <c r="I275" s="67">
        <f>G275+H275</f>
        <v>2112.4</v>
      </c>
      <c r="J275" s="3"/>
      <c r="K275" s="259"/>
    </row>
    <row r="276" spans="1:11" ht="48" x14ac:dyDescent="0.2">
      <c r="A276" s="5" t="s">
        <v>506</v>
      </c>
      <c r="B276" s="91" t="s">
        <v>37</v>
      </c>
      <c r="C276" s="139" t="s">
        <v>16</v>
      </c>
      <c r="D276" s="139" t="s">
        <v>8</v>
      </c>
      <c r="E276" s="142" t="s">
        <v>507</v>
      </c>
      <c r="F276" s="142"/>
      <c r="G276" s="35">
        <f t="shared" ref="G276:I282" si="45">G277</f>
        <v>259961.4</v>
      </c>
      <c r="H276" s="35">
        <f t="shared" si="45"/>
        <v>-121178.1</v>
      </c>
      <c r="I276" s="35">
        <f t="shared" si="45"/>
        <v>138783.29999999999</v>
      </c>
      <c r="J276" s="3"/>
      <c r="K276" s="259"/>
    </row>
    <row r="277" spans="1:11" ht="27" customHeight="1" x14ac:dyDescent="0.2">
      <c r="A277" s="224" t="s">
        <v>377</v>
      </c>
      <c r="B277" s="91" t="s">
        <v>37</v>
      </c>
      <c r="C277" s="139" t="s">
        <v>16</v>
      </c>
      <c r="D277" s="139" t="s">
        <v>8</v>
      </c>
      <c r="E277" s="142" t="s">
        <v>507</v>
      </c>
      <c r="F277" s="91" t="s">
        <v>182</v>
      </c>
      <c r="G277" s="26">
        <f t="shared" si="45"/>
        <v>259961.4</v>
      </c>
      <c r="H277" s="26">
        <f t="shared" si="45"/>
        <v>-121178.1</v>
      </c>
      <c r="I277" s="26">
        <f t="shared" si="45"/>
        <v>138783.29999999999</v>
      </c>
      <c r="J277" s="3"/>
      <c r="K277" s="259"/>
    </row>
    <row r="278" spans="1:11" x14ac:dyDescent="0.2">
      <c r="A278" s="5" t="s">
        <v>184</v>
      </c>
      <c r="B278" s="91" t="s">
        <v>37</v>
      </c>
      <c r="C278" s="139" t="s">
        <v>16</v>
      </c>
      <c r="D278" s="139" t="s">
        <v>8</v>
      </c>
      <c r="E278" s="142" t="s">
        <v>507</v>
      </c>
      <c r="F278" s="91" t="s">
        <v>183</v>
      </c>
      <c r="G278" s="26">
        <f t="shared" si="45"/>
        <v>259961.4</v>
      </c>
      <c r="H278" s="26">
        <f t="shared" si="45"/>
        <v>-121178.1</v>
      </c>
      <c r="I278" s="26">
        <f t="shared" si="45"/>
        <v>138783.29999999999</v>
      </c>
      <c r="J278" s="3"/>
      <c r="K278" s="259"/>
    </row>
    <row r="279" spans="1:11" ht="28.5" customHeight="1" x14ac:dyDescent="0.2">
      <c r="A279" s="81" t="s">
        <v>379</v>
      </c>
      <c r="B279" s="92" t="s">
        <v>37</v>
      </c>
      <c r="C279" s="132" t="s">
        <v>16</v>
      </c>
      <c r="D279" s="132" t="s">
        <v>8</v>
      </c>
      <c r="E279" s="92" t="s">
        <v>507</v>
      </c>
      <c r="F279" s="92" t="s">
        <v>152</v>
      </c>
      <c r="G279" s="67">
        <v>259961.4</v>
      </c>
      <c r="H279" s="67">
        <f>68472.1-189650.2</f>
        <v>-121178.1</v>
      </c>
      <c r="I279" s="67">
        <f>G279+H279</f>
        <v>138783.29999999999</v>
      </c>
      <c r="J279" s="3"/>
      <c r="K279" s="259"/>
    </row>
    <row r="280" spans="1:11" ht="67.5" customHeight="1" x14ac:dyDescent="0.2">
      <c r="A280" s="53" t="s">
        <v>634</v>
      </c>
      <c r="B280" s="91" t="s">
        <v>37</v>
      </c>
      <c r="C280" s="139" t="s">
        <v>16</v>
      </c>
      <c r="D280" s="139" t="s">
        <v>8</v>
      </c>
      <c r="E280" s="142" t="s">
        <v>633</v>
      </c>
      <c r="F280" s="142"/>
      <c r="G280" s="35">
        <f t="shared" si="45"/>
        <v>0</v>
      </c>
      <c r="H280" s="35">
        <f t="shared" si="45"/>
        <v>189650.2</v>
      </c>
      <c r="I280" s="35">
        <f t="shared" si="45"/>
        <v>189650.2</v>
      </c>
      <c r="J280" s="3"/>
      <c r="K280" s="259"/>
    </row>
    <row r="281" spans="1:11" ht="28.5" customHeight="1" x14ac:dyDescent="0.2">
      <c r="A281" s="224" t="s">
        <v>377</v>
      </c>
      <c r="B281" s="91" t="s">
        <v>37</v>
      </c>
      <c r="C281" s="139" t="s">
        <v>16</v>
      </c>
      <c r="D281" s="139" t="s">
        <v>8</v>
      </c>
      <c r="E281" s="142" t="s">
        <v>633</v>
      </c>
      <c r="F281" s="91" t="s">
        <v>182</v>
      </c>
      <c r="G281" s="26">
        <f t="shared" si="45"/>
        <v>0</v>
      </c>
      <c r="H281" s="26">
        <f t="shared" si="45"/>
        <v>189650.2</v>
      </c>
      <c r="I281" s="26">
        <f t="shared" si="45"/>
        <v>189650.2</v>
      </c>
      <c r="J281" s="3"/>
      <c r="K281" s="259"/>
    </row>
    <row r="282" spans="1:11" ht="20.25" customHeight="1" x14ac:dyDescent="0.2">
      <c r="A282" s="5" t="s">
        <v>184</v>
      </c>
      <c r="B282" s="91" t="s">
        <v>37</v>
      </c>
      <c r="C282" s="139" t="s">
        <v>16</v>
      </c>
      <c r="D282" s="139" t="s">
        <v>8</v>
      </c>
      <c r="E282" s="142" t="s">
        <v>633</v>
      </c>
      <c r="F282" s="91" t="s">
        <v>183</v>
      </c>
      <c r="G282" s="26">
        <f t="shared" si="45"/>
        <v>0</v>
      </c>
      <c r="H282" s="26">
        <f t="shared" si="45"/>
        <v>189650.2</v>
      </c>
      <c r="I282" s="26">
        <f t="shared" si="45"/>
        <v>189650.2</v>
      </c>
      <c r="J282" s="3"/>
      <c r="K282" s="259"/>
    </row>
    <row r="283" spans="1:11" ht="36" customHeight="1" x14ac:dyDescent="0.2">
      <c r="A283" s="81" t="s">
        <v>379</v>
      </c>
      <c r="B283" s="92" t="s">
        <v>37</v>
      </c>
      <c r="C283" s="132" t="s">
        <v>16</v>
      </c>
      <c r="D283" s="132" t="s">
        <v>8</v>
      </c>
      <c r="E283" s="92" t="s">
        <v>633</v>
      </c>
      <c r="F283" s="92" t="s">
        <v>152</v>
      </c>
      <c r="G283" s="67">
        <v>0</v>
      </c>
      <c r="H283" s="67">
        <v>189650.2</v>
      </c>
      <c r="I283" s="67">
        <f>G283+H283</f>
        <v>189650.2</v>
      </c>
      <c r="J283" s="3"/>
      <c r="K283" s="259"/>
    </row>
    <row r="284" spans="1:11" ht="28.5" customHeight="1" x14ac:dyDescent="0.2">
      <c r="A284" s="21" t="s">
        <v>572</v>
      </c>
      <c r="B284" s="142" t="s">
        <v>37</v>
      </c>
      <c r="C284" s="143" t="s">
        <v>16</v>
      </c>
      <c r="D284" s="143" t="s">
        <v>8</v>
      </c>
      <c r="E284" s="142" t="s">
        <v>571</v>
      </c>
      <c r="F284" s="142"/>
      <c r="G284" s="35">
        <f t="shared" ref="G284:I285" si="46">G285</f>
        <v>4000</v>
      </c>
      <c r="H284" s="35">
        <f t="shared" si="46"/>
        <v>0</v>
      </c>
      <c r="I284" s="35">
        <f t="shared" si="46"/>
        <v>4000</v>
      </c>
      <c r="J284" s="3"/>
      <c r="K284" s="259"/>
    </row>
    <row r="285" spans="1:11" ht="20.25" customHeight="1" x14ac:dyDescent="0.2">
      <c r="A285" s="256" t="s">
        <v>175</v>
      </c>
      <c r="B285" s="142" t="s">
        <v>37</v>
      </c>
      <c r="C285" s="143" t="s">
        <v>16</v>
      </c>
      <c r="D285" s="143" t="s">
        <v>8</v>
      </c>
      <c r="E285" s="142" t="s">
        <v>571</v>
      </c>
      <c r="F285" s="142" t="s">
        <v>176</v>
      </c>
      <c r="G285" s="35">
        <f t="shared" si="46"/>
        <v>4000</v>
      </c>
      <c r="H285" s="35">
        <f t="shared" si="46"/>
        <v>0</v>
      </c>
      <c r="I285" s="35">
        <f t="shared" si="46"/>
        <v>4000</v>
      </c>
      <c r="J285" s="3"/>
      <c r="K285" s="259"/>
    </row>
    <row r="286" spans="1:11" ht="28.5" customHeight="1" x14ac:dyDescent="0.2">
      <c r="A286" s="27" t="s">
        <v>154</v>
      </c>
      <c r="B286" s="92" t="s">
        <v>37</v>
      </c>
      <c r="C286" s="132" t="s">
        <v>16</v>
      </c>
      <c r="D286" s="132" t="s">
        <v>8</v>
      </c>
      <c r="E286" s="92" t="s">
        <v>571</v>
      </c>
      <c r="F286" s="92" t="s">
        <v>91</v>
      </c>
      <c r="G286" s="67">
        <v>4000</v>
      </c>
      <c r="H286" s="67">
        <v>0</v>
      </c>
      <c r="I286" s="67">
        <f>G286+H286</f>
        <v>4000</v>
      </c>
      <c r="J286" s="3"/>
      <c r="K286" s="259"/>
    </row>
    <row r="287" spans="1:11" ht="28.5" customHeight="1" x14ac:dyDescent="0.2">
      <c r="A287" s="5" t="s">
        <v>570</v>
      </c>
      <c r="B287" s="91" t="s">
        <v>37</v>
      </c>
      <c r="C287" s="139" t="s">
        <v>16</v>
      </c>
      <c r="D287" s="139" t="s">
        <v>8</v>
      </c>
      <c r="E287" s="142" t="s">
        <v>509</v>
      </c>
      <c r="F287" s="142"/>
      <c r="G287" s="35">
        <f t="shared" ref="G287:I289" si="47">G288</f>
        <v>570770.1</v>
      </c>
      <c r="H287" s="35">
        <f t="shared" si="47"/>
        <v>-181617.6</v>
      </c>
      <c r="I287" s="35">
        <f t="shared" si="47"/>
        <v>389152.5</v>
      </c>
      <c r="J287" s="3"/>
      <c r="K287" s="259"/>
    </row>
    <row r="288" spans="1:11" ht="26.25" customHeight="1" x14ac:dyDescent="0.2">
      <c r="A288" s="224" t="s">
        <v>377</v>
      </c>
      <c r="B288" s="91" t="s">
        <v>37</v>
      </c>
      <c r="C288" s="139" t="s">
        <v>16</v>
      </c>
      <c r="D288" s="139" t="s">
        <v>8</v>
      </c>
      <c r="E288" s="142" t="s">
        <v>509</v>
      </c>
      <c r="F288" s="91" t="s">
        <v>182</v>
      </c>
      <c r="G288" s="26">
        <f t="shared" si="47"/>
        <v>570770.1</v>
      </c>
      <c r="H288" s="26">
        <f t="shared" si="47"/>
        <v>-181617.6</v>
      </c>
      <c r="I288" s="26">
        <f t="shared" si="47"/>
        <v>389152.5</v>
      </c>
      <c r="J288" s="3"/>
      <c r="K288" s="259"/>
    </row>
    <row r="289" spans="1:11" x14ac:dyDescent="0.2">
      <c r="A289" s="5" t="s">
        <v>184</v>
      </c>
      <c r="B289" s="91" t="s">
        <v>37</v>
      </c>
      <c r="C289" s="139" t="s">
        <v>16</v>
      </c>
      <c r="D289" s="139" t="s">
        <v>8</v>
      </c>
      <c r="E289" s="142" t="s">
        <v>509</v>
      </c>
      <c r="F289" s="91" t="s">
        <v>183</v>
      </c>
      <c r="G289" s="26">
        <f t="shared" si="47"/>
        <v>570770.1</v>
      </c>
      <c r="H289" s="26">
        <f t="shared" si="47"/>
        <v>-181617.6</v>
      </c>
      <c r="I289" s="26">
        <f t="shared" si="47"/>
        <v>389152.5</v>
      </c>
      <c r="J289" s="3"/>
      <c r="K289" s="259"/>
    </row>
    <row r="290" spans="1:11" ht="27.75" customHeight="1" x14ac:dyDescent="0.2">
      <c r="A290" s="81" t="s">
        <v>379</v>
      </c>
      <c r="B290" s="92" t="s">
        <v>37</v>
      </c>
      <c r="C290" s="132" t="s">
        <v>16</v>
      </c>
      <c r="D290" s="132" t="s">
        <v>8</v>
      </c>
      <c r="E290" s="92" t="s">
        <v>509</v>
      </c>
      <c r="F290" s="92" t="s">
        <v>152</v>
      </c>
      <c r="G290" s="67">
        <f>G291+G292</f>
        <v>570770.1</v>
      </c>
      <c r="H290" s="67">
        <f>H291+H292</f>
        <v>-181617.6</v>
      </c>
      <c r="I290" s="67">
        <f>I291+I292</f>
        <v>389152.5</v>
      </c>
      <c r="J290" s="3"/>
      <c r="K290" s="259"/>
    </row>
    <row r="291" spans="1:11" ht="15" customHeight="1" x14ac:dyDescent="0.2">
      <c r="A291" s="151" t="s">
        <v>576</v>
      </c>
      <c r="B291" s="92" t="s">
        <v>37</v>
      </c>
      <c r="C291" s="132" t="s">
        <v>16</v>
      </c>
      <c r="D291" s="132" t="s">
        <v>8</v>
      </c>
      <c r="E291" s="92" t="s">
        <v>509</v>
      </c>
      <c r="F291" s="92" t="s">
        <v>152</v>
      </c>
      <c r="G291" s="67">
        <v>485016.6</v>
      </c>
      <c r="H291" s="67">
        <f>-69247.8-88747.3</f>
        <v>-157995.1</v>
      </c>
      <c r="I291" s="67">
        <f>G291+H291</f>
        <v>327021.5</v>
      </c>
      <c r="J291" s="3"/>
      <c r="K291" s="259"/>
    </row>
    <row r="292" spans="1:11" ht="17.25" customHeight="1" x14ac:dyDescent="0.2">
      <c r="A292" s="151" t="s">
        <v>577</v>
      </c>
      <c r="B292" s="92" t="s">
        <v>37</v>
      </c>
      <c r="C292" s="132" t="s">
        <v>16</v>
      </c>
      <c r="D292" s="132" t="s">
        <v>8</v>
      </c>
      <c r="E292" s="92" t="s">
        <v>509</v>
      </c>
      <c r="F292" s="92" t="s">
        <v>152</v>
      </c>
      <c r="G292" s="67">
        <v>85753.5</v>
      </c>
      <c r="H292" s="67">
        <v>-23622.5</v>
      </c>
      <c r="I292" s="67">
        <f>G292+H292</f>
        <v>62131</v>
      </c>
      <c r="J292" s="3"/>
      <c r="K292" s="259"/>
    </row>
    <row r="293" spans="1:11" ht="39" customHeight="1" x14ac:dyDescent="0.2">
      <c r="A293" s="5" t="s">
        <v>636</v>
      </c>
      <c r="B293" s="91" t="s">
        <v>37</v>
      </c>
      <c r="C293" s="139" t="s">
        <v>16</v>
      </c>
      <c r="D293" s="139" t="s">
        <v>8</v>
      </c>
      <c r="E293" s="142" t="s">
        <v>635</v>
      </c>
      <c r="F293" s="142"/>
      <c r="G293" s="35">
        <f t="shared" ref="G293:I295" si="48">G294</f>
        <v>0</v>
      </c>
      <c r="H293" s="35">
        <f t="shared" si="48"/>
        <v>112369.8</v>
      </c>
      <c r="I293" s="35">
        <f t="shared" si="48"/>
        <v>112369.8</v>
      </c>
      <c r="J293" s="3"/>
      <c r="K293" s="259"/>
    </row>
    <row r="294" spans="1:11" ht="26.25" customHeight="1" x14ac:dyDescent="0.2">
      <c r="A294" s="224" t="s">
        <v>377</v>
      </c>
      <c r="B294" s="91" t="s">
        <v>37</v>
      </c>
      <c r="C294" s="139" t="s">
        <v>16</v>
      </c>
      <c r="D294" s="139" t="s">
        <v>8</v>
      </c>
      <c r="E294" s="142" t="s">
        <v>635</v>
      </c>
      <c r="F294" s="91" t="s">
        <v>182</v>
      </c>
      <c r="G294" s="26">
        <f t="shared" si="48"/>
        <v>0</v>
      </c>
      <c r="H294" s="26">
        <f t="shared" si="48"/>
        <v>112369.8</v>
      </c>
      <c r="I294" s="26">
        <f t="shared" si="48"/>
        <v>112369.8</v>
      </c>
      <c r="J294" s="3"/>
      <c r="K294" s="259"/>
    </row>
    <row r="295" spans="1:11" ht="17.25" customHeight="1" x14ac:dyDescent="0.2">
      <c r="A295" s="5" t="s">
        <v>184</v>
      </c>
      <c r="B295" s="91" t="s">
        <v>37</v>
      </c>
      <c r="C295" s="139" t="s">
        <v>16</v>
      </c>
      <c r="D295" s="139" t="s">
        <v>8</v>
      </c>
      <c r="E295" s="142" t="s">
        <v>635</v>
      </c>
      <c r="F295" s="91" t="s">
        <v>183</v>
      </c>
      <c r="G295" s="26">
        <f t="shared" si="48"/>
        <v>0</v>
      </c>
      <c r="H295" s="26">
        <f t="shared" si="48"/>
        <v>112369.8</v>
      </c>
      <c r="I295" s="26">
        <f t="shared" si="48"/>
        <v>112369.8</v>
      </c>
      <c r="J295" s="3"/>
      <c r="K295" s="259"/>
    </row>
    <row r="296" spans="1:11" ht="21.75" customHeight="1" x14ac:dyDescent="0.2">
      <c r="A296" s="81" t="s">
        <v>379</v>
      </c>
      <c r="B296" s="92" t="s">
        <v>37</v>
      </c>
      <c r="C296" s="132" t="s">
        <v>16</v>
      </c>
      <c r="D296" s="132" t="s">
        <v>8</v>
      </c>
      <c r="E296" s="92" t="s">
        <v>635</v>
      </c>
      <c r="F296" s="92" t="s">
        <v>152</v>
      </c>
      <c r="G296" s="67">
        <v>0</v>
      </c>
      <c r="H296" s="67">
        <f>H297+H298</f>
        <v>112369.8</v>
      </c>
      <c r="I296" s="67">
        <f>I297+I298</f>
        <v>112369.8</v>
      </c>
      <c r="J296" s="3"/>
      <c r="K296" s="259"/>
    </row>
    <row r="297" spans="1:11" ht="17.25" customHeight="1" x14ac:dyDescent="0.2">
      <c r="A297" s="151" t="s">
        <v>576</v>
      </c>
      <c r="B297" s="92" t="s">
        <v>37</v>
      </c>
      <c r="C297" s="132" t="s">
        <v>16</v>
      </c>
      <c r="D297" s="132" t="s">
        <v>8</v>
      </c>
      <c r="E297" s="92" t="s">
        <v>635</v>
      </c>
      <c r="F297" s="92" t="s">
        <v>152</v>
      </c>
      <c r="G297" s="67">
        <v>0</v>
      </c>
      <c r="H297" s="67">
        <v>88747.3</v>
      </c>
      <c r="I297" s="67">
        <f>G297+H297</f>
        <v>88747.3</v>
      </c>
      <c r="J297" s="3"/>
      <c r="K297" s="259"/>
    </row>
    <row r="298" spans="1:11" ht="17.25" customHeight="1" x14ac:dyDescent="0.2">
      <c r="A298" s="151" t="s">
        <v>577</v>
      </c>
      <c r="B298" s="92" t="s">
        <v>37</v>
      </c>
      <c r="C298" s="132" t="s">
        <v>16</v>
      </c>
      <c r="D298" s="132" t="s">
        <v>8</v>
      </c>
      <c r="E298" s="92" t="s">
        <v>635</v>
      </c>
      <c r="F298" s="92" t="s">
        <v>152</v>
      </c>
      <c r="G298" s="67">
        <v>0</v>
      </c>
      <c r="H298" s="67">
        <v>23622.5</v>
      </c>
      <c r="I298" s="67">
        <f>G298+H298</f>
        <v>23622.5</v>
      </c>
      <c r="J298" s="3"/>
      <c r="K298" s="259"/>
    </row>
    <row r="299" spans="1:11" x14ac:dyDescent="0.2">
      <c r="A299" s="5" t="s">
        <v>83</v>
      </c>
      <c r="B299" s="91" t="s">
        <v>37</v>
      </c>
      <c r="C299" s="139" t="s">
        <v>16</v>
      </c>
      <c r="D299" s="139" t="s">
        <v>18</v>
      </c>
      <c r="E299" s="91"/>
      <c r="F299" s="91"/>
      <c r="G299" s="26">
        <f>G300</f>
        <v>228154.8</v>
      </c>
      <c r="H299" s="26">
        <f>H300</f>
        <v>8401.5999999999985</v>
      </c>
      <c r="I299" s="26">
        <f>I300</f>
        <v>236556.4</v>
      </c>
      <c r="J299" s="3"/>
      <c r="K299" s="259"/>
    </row>
    <row r="300" spans="1:11" x14ac:dyDescent="0.2">
      <c r="A300" s="5" t="s">
        <v>148</v>
      </c>
      <c r="B300" s="91" t="s">
        <v>37</v>
      </c>
      <c r="C300" s="139" t="s">
        <v>16</v>
      </c>
      <c r="D300" s="139" t="s">
        <v>18</v>
      </c>
      <c r="E300" s="91" t="s">
        <v>147</v>
      </c>
      <c r="F300" s="91"/>
      <c r="G300" s="26">
        <f>G301+G321+G334+G338+G342+G330+G316+G312</f>
        <v>228154.8</v>
      </c>
      <c r="H300" s="26">
        <f t="shared" ref="H300:I300" si="49">H301+H321+H334+H338+H342+H330+H316+H312</f>
        <v>8401.5999999999985</v>
      </c>
      <c r="I300" s="26">
        <f t="shared" si="49"/>
        <v>236556.4</v>
      </c>
      <c r="J300" s="3"/>
      <c r="K300" s="259"/>
    </row>
    <row r="301" spans="1:11" ht="24" x14ac:dyDescent="0.2">
      <c r="A301" s="5" t="s">
        <v>209</v>
      </c>
      <c r="B301" s="91" t="s">
        <v>37</v>
      </c>
      <c r="C301" s="139" t="s">
        <v>16</v>
      </c>
      <c r="D301" s="139" t="s">
        <v>18</v>
      </c>
      <c r="E301" s="91" t="s">
        <v>309</v>
      </c>
      <c r="F301" s="91"/>
      <c r="G301" s="35">
        <f>G302+G309</f>
        <v>136163</v>
      </c>
      <c r="H301" s="35">
        <f>H302+H309</f>
        <v>0</v>
      </c>
      <c r="I301" s="35">
        <f>I302+I309</f>
        <v>136163</v>
      </c>
      <c r="J301" s="3"/>
      <c r="K301" s="259"/>
    </row>
    <row r="302" spans="1:11" x14ac:dyDescent="0.2">
      <c r="A302" s="5" t="s">
        <v>312</v>
      </c>
      <c r="B302" s="91" t="s">
        <v>37</v>
      </c>
      <c r="C302" s="139" t="s">
        <v>16</v>
      </c>
      <c r="D302" s="139" t="s">
        <v>18</v>
      </c>
      <c r="E302" s="91" t="s">
        <v>313</v>
      </c>
      <c r="F302" s="91"/>
      <c r="G302" s="26">
        <f>G304</f>
        <v>108735.6</v>
      </c>
      <c r="H302" s="26">
        <f>H304</f>
        <v>0</v>
      </c>
      <c r="I302" s="26">
        <f>I304</f>
        <v>108735.6</v>
      </c>
      <c r="J302" s="3"/>
      <c r="K302" s="259"/>
    </row>
    <row r="303" spans="1:11" ht="24" x14ac:dyDescent="0.2">
      <c r="A303" s="121" t="s">
        <v>387</v>
      </c>
      <c r="B303" s="91" t="s">
        <v>37</v>
      </c>
      <c r="C303" s="139" t="s">
        <v>16</v>
      </c>
      <c r="D303" s="139" t="s">
        <v>18</v>
      </c>
      <c r="E303" s="91" t="s">
        <v>313</v>
      </c>
      <c r="F303" s="91" t="s">
        <v>173</v>
      </c>
      <c r="G303" s="26">
        <f>G304</f>
        <v>108735.6</v>
      </c>
      <c r="H303" s="26">
        <f>H304</f>
        <v>0</v>
      </c>
      <c r="I303" s="26">
        <f>I304</f>
        <v>108735.6</v>
      </c>
      <c r="J303" s="3"/>
      <c r="K303" s="259"/>
    </row>
    <row r="304" spans="1:11" ht="24" x14ac:dyDescent="0.2">
      <c r="A304" s="109" t="s">
        <v>388</v>
      </c>
      <c r="B304" s="91" t="s">
        <v>37</v>
      </c>
      <c r="C304" s="139" t="s">
        <v>16</v>
      </c>
      <c r="D304" s="139" t="s">
        <v>18</v>
      </c>
      <c r="E304" s="91" t="s">
        <v>313</v>
      </c>
      <c r="F304" s="142" t="s">
        <v>174</v>
      </c>
      <c r="G304" s="26">
        <f>G305+G306</f>
        <v>108735.6</v>
      </c>
      <c r="H304" s="26">
        <f>H305+H306</f>
        <v>0</v>
      </c>
      <c r="I304" s="26">
        <f>I305+I306</f>
        <v>108735.6</v>
      </c>
      <c r="J304" s="3"/>
      <c r="K304" s="259"/>
    </row>
    <row r="305" spans="1:11" ht="25.5" customHeight="1" x14ac:dyDescent="0.2">
      <c r="A305" s="105" t="s">
        <v>399</v>
      </c>
      <c r="B305" s="92" t="s">
        <v>37</v>
      </c>
      <c r="C305" s="132" t="s">
        <v>16</v>
      </c>
      <c r="D305" s="132" t="s">
        <v>18</v>
      </c>
      <c r="E305" s="92" t="s">
        <v>313</v>
      </c>
      <c r="F305" s="92" t="s">
        <v>92</v>
      </c>
      <c r="G305" s="67">
        <v>84461</v>
      </c>
      <c r="H305" s="67">
        <v>0</v>
      </c>
      <c r="I305" s="67">
        <f>G305+H305</f>
        <v>84461</v>
      </c>
      <c r="J305" s="3"/>
      <c r="K305" s="259"/>
    </row>
    <row r="306" spans="1:11" ht="24" x14ac:dyDescent="0.2">
      <c r="A306" s="122" t="s">
        <v>391</v>
      </c>
      <c r="B306" s="92" t="s">
        <v>37</v>
      </c>
      <c r="C306" s="132" t="s">
        <v>16</v>
      </c>
      <c r="D306" s="132" t="s">
        <v>18</v>
      </c>
      <c r="E306" s="92" t="s">
        <v>313</v>
      </c>
      <c r="F306" s="92" t="s">
        <v>86</v>
      </c>
      <c r="G306" s="67">
        <v>24274.6</v>
      </c>
      <c r="H306" s="67">
        <v>0</v>
      </c>
      <c r="I306" s="67">
        <f>G306+H306</f>
        <v>24274.6</v>
      </c>
      <c r="J306" s="3"/>
      <c r="K306" s="259"/>
    </row>
    <row r="307" spans="1:11" x14ac:dyDescent="0.2">
      <c r="A307" s="5" t="s">
        <v>314</v>
      </c>
      <c r="B307" s="91" t="s">
        <v>37</v>
      </c>
      <c r="C307" s="139" t="s">
        <v>16</v>
      </c>
      <c r="D307" s="139" t="s">
        <v>18</v>
      </c>
      <c r="E307" s="91" t="s">
        <v>315</v>
      </c>
      <c r="F307" s="91"/>
      <c r="G307" s="35">
        <f>G309</f>
        <v>27427.4</v>
      </c>
      <c r="H307" s="35">
        <f>H309</f>
        <v>0</v>
      </c>
      <c r="I307" s="35">
        <f>I309</f>
        <v>27427.4</v>
      </c>
      <c r="J307" s="3"/>
      <c r="K307" s="259"/>
    </row>
    <row r="308" spans="1:11" ht="24" x14ac:dyDescent="0.2">
      <c r="A308" s="121" t="s">
        <v>387</v>
      </c>
      <c r="B308" s="91" t="s">
        <v>37</v>
      </c>
      <c r="C308" s="139" t="s">
        <v>16</v>
      </c>
      <c r="D308" s="139" t="s">
        <v>18</v>
      </c>
      <c r="E308" s="91" t="s">
        <v>315</v>
      </c>
      <c r="F308" s="91" t="s">
        <v>173</v>
      </c>
      <c r="G308" s="35">
        <f>G309</f>
        <v>27427.4</v>
      </c>
      <c r="H308" s="35">
        <f>H309</f>
        <v>0</v>
      </c>
      <c r="I308" s="35">
        <f>I309</f>
        <v>27427.4</v>
      </c>
      <c r="J308" s="3"/>
      <c r="K308" s="259"/>
    </row>
    <row r="309" spans="1:11" ht="24" x14ac:dyDescent="0.2">
      <c r="A309" s="109" t="s">
        <v>388</v>
      </c>
      <c r="B309" s="91" t="s">
        <v>37</v>
      </c>
      <c r="C309" s="139" t="s">
        <v>16</v>
      </c>
      <c r="D309" s="139" t="s">
        <v>18</v>
      </c>
      <c r="E309" s="91" t="s">
        <v>315</v>
      </c>
      <c r="F309" s="142" t="s">
        <v>174</v>
      </c>
      <c r="G309" s="26">
        <f>G310+G311</f>
        <v>27427.4</v>
      </c>
      <c r="H309" s="26">
        <f>H310+H311</f>
        <v>0</v>
      </c>
      <c r="I309" s="26">
        <f>I310+I311</f>
        <v>27427.4</v>
      </c>
      <c r="J309" s="3"/>
      <c r="K309" s="259"/>
    </row>
    <row r="310" spans="1:11" ht="24" x14ac:dyDescent="0.2">
      <c r="A310" s="105" t="s">
        <v>399</v>
      </c>
      <c r="B310" s="92" t="s">
        <v>37</v>
      </c>
      <c r="C310" s="132" t="s">
        <v>16</v>
      </c>
      <c r="D310" s="132" t="s">
        <v>18</v>
      </c>
      <c r="E310" s="92" t="s">
        <v>315</v>
      </c>
      <c r="F310" s="92" t="s">
        <v>92</v>
      </c>
      <c r="G310" s="67">
        <v>17201.400000000001</v>
      </c>
      <c r="H310" s="67">
        <v>0</v>
      </c>
      <c r="I310" s="67">
        <f>G310+H310</f>
        <v>17201.400000000001</v>
      </c>
      <c r="J310" s="3"/>
      <c r="K310" s="259"/>
    </row>
    <row r="311" spans="1:11" ht="24" x14ac:dyDescent="0.2">
      <c r="A311" s="122" t="s">
        <v>391</v>
      </c>
      <c r="B311" s="92" t="s">
        <v>37</v>
      </c>
      <c r="C311" s="132" t="s">
        <v>16</v>
      </c>
      <c r="D311" s="132" t="s">
        <v>18</v>
      </c>
      <c r="E311" s="92" t="s">
        <v>315</v>
      </c>
      <c r="F311" s="92" t="s">
        <v>86</v>
      </c>
      <c r="G311" s="67">
        <v>10226</v>
      </c>
      <c r="H311" s="67">
        <v>0</v>
      </c>
      <c r="I311" s="67">
        <f>G311+H311</f>
        <v>10226</v>
      </c>
      <c r="J311" s="3"/>
      <c r="K311" s="259"/>
    </row>
    <row r="312" spans="1:11" ht="15" customHeight="1" x14ac:dyDescent="0.2">
      <c r="A312" s="234" t="s">
        <v>535</v>
      </c>
      <c r="B312" s="91" t="s">
        <v>37</v>
      </c>
      <c r="C312" s="139" t="s">
        <v>16</v>
      </c>
      <c r="D312" s="139" t="s">
        <v>18</v>
      </c>
      <c r="E312" s="91" t="s">
        <v>534</v>
      </c>
      <c r="F312" s="91"/>
      <c r="G312" s="35">
        <f>G313</f>
        <v>2222.8000000000002</v>
      </c>
      <c r="H312" s="35">
        <f>H313</f>
        <v>5050</v>
      </c>
      <c r="I312" s="35">
        <f>I313</f>
        <v>7272.8</v>
      </c>
      <c r="J312" s="3"/>
      <c r="K312" s="259"/>
    </row>
    <row r="313" spans="1:11" ht="24" x14ac:dyDescent="0.2">
      <c r="A313" s="121" t="s">
        <v>387</v>
      </c>
      <c r="B313" s="91" t="s">
        <v>37</v>
      </c>
      <c r="C313" s="139" t="s">
        <v>16</v>
      </c>
      <c r="D313" s="139" t="s">
        <v>18</v>
      </c>
      <c r="E313" s="91" t="s">
        <v>534</v>
      </c>
      <c r="F313" s="142" t="s">
        <v>173</v>
      </c>
      <c r="G313" s="35">
        <f t="shared" ref="G313:I314" si="50">G314</f>
        <v>2222.8000000000002</v>
      </c>
      <c r="H313" s="35">
        <f t="shared" si="50"/>
        <v>5050</v>
      </c>
      <c r="I313" s="35">
        <f t="shared" si="50"/>
        <v>7272.8</v>
      </c>
      <c r="J313" s="3"/>
      <c r="K313" s="259"/>
    </row>
    <row r="314" spans="1:11" ht="24" x14ac:dyDescent="0.2">
      <c r="A314" s="109" t="s">
        <v>388</v>
      </c>
      <c r="B314" s="91" t="s">
        <v>37</v>
      </c>
      <c r="C314" s="139" t="s">
        <v>16</v>
      </c>
      <c r="D314" s="139" t="s">
        <v>18</v>
      </c>
      <c r="E314" s="91" t="s">
        <v>534</v>
      </c>
      <c r="F314" s="142" t="s">
        <v>174</v>
      </c>
      <c r="G314" s="35">
        <f t="shared" si="50"/>
        <v>2222.8000000000002</v>
      </c>
      <c r="H314" s="35">
        <f t="shared" si="50"/>
        <v>5050</v>
      </c>
      <c r="I314" s="35">
        <f t="shared" si="50"/>
        <v>7272.8</v>
      </c>
      <c r="J314" s="3"/>
      <c r="K314" s="259"/>
    </row>
    <row r="315" spans="1:11" ht="24" x14ac:dyDescent="0.2">
      <c r="A315" s="123" t="s">
        <v>391</v>
      </c>
      <c r="B315" s="92" t="s">
        <v>37</v>
      </c>
      <c r="C315" s="132" t="s">
        <v>16</v>
      </c>
      <c r="D315" s="132" t="s">
        <v>18</v>
      </c>
      <c r="E315" s="92" t="s">
        <v>534</v>
      </c>
      <c r="F315" s="92" t="s">
        <v>86</v>
      </c>
      <c r="G315" s="67">
        <v>2222.8000000000002</v>
      </c>
      <c r="H315" s="67">
        <v>5050</v>
      </c>
      <c r="I315" s="67">
        <f>G315+H315</f>
        <v>7272.8</v>
      </c>
      <c r="J315" s="3"/>
      <c r="K315" s="259"/>
    </row>
    <row r="316" spans="1:11" ht="15.75" customHeight="1" x14ac:dyDescent="0.2">
      <c r="A316" s="5" t="s">
        <v>521</v>
      </c>
      <c r="B316" s="91" t="s">
        <v>37</v>
      </c>
      <c r="C316" s="139" t="s">
        <v>16</v>
      </c>
      <c r="D316" s="139" t="s">
        <v>18</v>
      </c>
      <c r="E316" s="91" t="s">
        <v>520</v>
      </c>
      <c r="F316" s="91"/>
      <c r="G316" s="35">
        <f t="shared" ref="G316:I317" si="51">G317</f>
        <v>1002.7</v>
      </c>
      <c r="H316" s="35">
        <f t="shared" si="51"/>
        <v>0</v>
      </c>
      <c r="I316" s="35">
        <f t="shared" si="51"/>
        <v>1002.7</v>
      </c>
      <c r="J316" s="3"/>
      <c r="K316" s="259"/>
    </row>
    <row r="317" spans="1:11" ht="24" x14ac:dyDescent="0.2">
      <c r="A317" s="121" t="s">
        <v>387</v>
      </c>
      <c r="B317" s="91" t="s">
        <v>37</v>
      </c>
      <c r="C317" s="139" t="s">
        <v>16</v>
      </c>
      <c r="D317" s="139" t="s">
        <v>18</v>
      </c>
      <c r="E317" s="91" t="s">
        <v>520</v>
      </c>
      <c r="F317" s="91" t="s">
        <v>173</v>
      </c>
      <c r="G317" s="35">
        <f t="shared" si="51"/>
        <v>1002.7</v>
      </c>
      <c r="H317" s="35">
        <f t="shared" si="51"/>
        <v>0</v>
      </c>
      <c r="I317" s="35">
        <f t="shared" si="51"/>
        <v>1002.7</v>
      </c>
      <c r="J317" s="3"/>
      <c r="K317" s="259"/>
    </row>
    <row r="318" spans="1:11" ht="24" x14ac:dyDescent="0.2">
      <c r="A318" s="109" t="s">
        <v>388</v>
      </c>
      <c r="B318" s="91" t="s">
        <v>37</v>
      </c>
      <c r="C318" s="139" t="s">
        <v>16</v>
      </c>
      <c r="D318" s="139" t="s">
        <v>18</v>
      </c>
      <c r="E318" s="91" t="s">
        <v>520</v>
      </c>
      <c r="F318" s="142" t="s">
        <v>174</v>
      </c>
      <c r="G318" s="35">
        <f>G319</f>
        <v>1002.7</v>
      </c>
      <c r="H318" s="35">
        <f>H319</f>
        <v>0</v>
      </c>
      <c r="I318" s="35">
        <f>I319</f>
        <v>1002.7</v>
      </c>
      <c r="J318" s="3"/>
      <c r="K318" s="259"/>
    </row>
    <row r="319" spans="1:11" ht="24" x14ac:dyDescent="0.2">
      <c r="A319" s="123" t="s">
        <v>391</v>
      </c>
      <c r="B319" s="92" t="s">
        <v>37</v>
      </c>
      <c r="C319" s="132" t="s">
        <v>16</v>
      </c>
      <c r="D319" s="132" t="s">
        <v>18</v>
      </c>
      <c r="E319" s="92" t="s">
        <v>520</v>
      </c>
      <c r="F319" s="92" t="s">
        <v>86</v>
      </c>
      <c r="G319" s="67">
        <v>1002.7</v>
      </c>
      <c r="H319" s="67">
        <v>0</v>
      </c>
      <c r="I319" s="67">
        <f>G319+H319</f>
        <v>1002.7</v>
      </c>
      <c r="J319" s="3"/>
      <c r="K319" s="259"/>
    </row>
    <row r="320" spans="1:11" x14ac:dyDescent="0.2">
      <c r="A320" s="123" t="s">
        <v>516</v>
      </c>
      <c r="B320" s="92" t="s">
        <v>37</v>
      </c>
      <c r="C320" s="132" t="s">
        <v>16</v>
      </c>
      <c r="D320" s="132" t="s">
        <v>18</v>
      </c>
      <c r="E320" s="92" t="s">
        <v>520</v>
      </c>
      <c r="F320" s="92" t="s">
        <v>86</v>
      </c>
      <c r="G320" s="67">
        <v>1002.7</v>
      </c>
      <c r="H320" s="67">
        <v>0</v>
      </c>
      <c r="I320" s="67">
        <f>G320+H320</f>
        <v>1002.7</v>
      </c>
      <c r="J320" s="3"/>
      <c r="K320" s="259"/>
    </row>
    <row r="321" spans="1:11" ht="24" x14ac:dyDescent="0.2">
      <c r="A321" s="21" t="s">
        <v>405</v>
      </c>
      <c r="B321" s="91" t="s">
        <v>37</v>
      </c>
      <c r="C321" s="139" t="s">
        <v>16</v>
      </c>
      <c r="D321" s="139" t="s">
        <v>18</v>
      </c>
      <c r="E321" s="142" t="s">
        <v>320</v>
      </c>
      <c r="F321" s="142"/>
      <c r="G321" s="35">
        <f>G322+G326</f>
        <v>50500.899999999994</v>
      </c>
      <c r="H321" s="35">
        <f>H322+H326</f>
        <v>4806.8999999999996</v>
      </c>
      <c r="I321" s="35">
        <f>I322+I326</f>
        <v>55307.799999999996</v>
      </c>
      <c r="J321" s="3"/>
      <c r="K321" s="259"/>
    </row>
    <row r="322" spans="1:11" ht="24" x14ac:dyDescent="0.2">
      <c r="A322" s="53" t="s">
        <v>363</v>
      </c>
      <c r="B322" s="91" t="s">
        <v>37</v>
      </c>
      <c r="C322" s="139" t="s">
        <v>16</v>
      </c>
      <c r="D322" s="139" t="s">
        <v>18</v>
      </c>
      <c r="E322" s="142" t="s">
        <v>332</v>
      </c>
      <c r="F322" s="140"/>
      <c r="G322" s="35">
        <f t="shared" ref="G322:I324" si="52">G323</f>
        <v>37126.199999999997</v>
      </c>
      <c r="H322" s="35">
        <f t="shared" si="52"/>
        <v>0</v>
      </c>
      <c r="I322" s="35">
        <f t="shared" si="52"/>
        <v>37126.199999999997</v>
      </c>
      <c r="J322" s="3"/>
      <c r="K322" s="259"/>
    </row>
    <row r="323" spans="1:11" ht="24" x14ac:dyDescent="0.2">
      <c r="A323" s="93" t="s">
        <v>400</v>
      </c>
      <c r="B323" s="91" t="s">
        <v>37</v>
      </c>
      <c r="C323" s="139" t="s">
        <v>16</v>
      </c>
      <c r="D323" s="139" t="s">
        <v>18</v>
      </c>
      <c r="E323" s="142" t="s">
        <v>332</v>
      </c>
      <c r="F323" s="91" t="s">
        <v>182</v>
      </c>
      <c r="G323" s="35">
        <f t="shared" si="52"/>
        <v>37126.199999999997</v>
      </c>
      <c r="H323" s="35">
        <f t="shared" si="52"/>
        <v>0</v>
      </c>
      <c r="I323" s="35">
        <f t="shared" si="52"/>
        <v>37126.199999999997</v>
      </c>
      <c r="J323" s="3"/>
      <c r="K323" s="259"/>
    </row>
    <row r="324" spans="1:11" x14ac:dyDescent="0.2">
      <c r="A324" s="5" t="s">
        <v>184</v>
      </c>
      <c r="B324" s="91" t="s">
        <v>37</v>
      </c>
      <c r="C324" s="139" t="s">
        <v>16</v>
      </c>
      <c r="D324" s="139" t="s">
        <v>18</v>
      </c>
      <c r="E324" s="142" t="s">
        <v>332</v>
      </c>
      <c r="F324" s="91" t="s">
        <v>183</v>
      </c>
      <c r="G324" s="35">
        <f t="shared" si="52"/>
        <v>37126.199999999997</v>
      </c>
      <c r="H324" s="35">
        <f t="shared" si="52"/>
        <v>0</v>
      </c>
      <c r="I324" s="35">
        <f t="shared" si="52"/>
        <v>37126.199999999997</v>
      </c>
      <c r="J324" s="3"/>
      <c r="K324" s="259"/>
    </row>
    <row r="325" spans="1:11" ht="24" x14ac:dyDescent="0.2">
      <c r="A325" s="81" t="s">
        <v>401</v>
      </c>
      <c r="B325" s="92" t="s">
        <v>37</v>
      </c>
      <c r="C325" s="132" t="s">
        <v>16</v>
      </c>
      <c r="D325" s="132" t="s">
        <v>18</v>
      </c>
      <c r="E325" s="92" t="s">
        <v>332</v>
      </c>
      <c r="F325" s="92" t="s">
        <v>152</v>
      </c>
      <c r="G325" s="67">
        <v>37126.199999999997</v>
      </c>
      <c r="H325" s="67">
        <v>0</v>
      </c>
      <c r="I325" s="67">
        <f>G325+H325</f>
        <v>37126.199999999997</v>
      </c>
      <c r="J325" s="3"/>
      <c r="K325" s="259"/>
    </row>
    <row r="326" spans="1:11" ht="24" x14ac:dyDescent="0.2">
      <c r="A326" s="53" t="s">
        <v>334</v>
      </c>
      <c r="B326" s="91" t="s">
        <v>37</v>
      </c>
      <c r="C326" s="139" t="s">
        <v>16</v>
      </c>
      <c r="D326" s="139" t="s">
        <v>18</v>
      </c>
      <c r="E326" s="142" t="s">
        <v>333</v>
      </c>
      <c r="F326" s="91"/>
      <c r="G326" s="35">
        <f t="shared" ref="G326:I328" si="53">G327</f>
        <v>13374.7</v>
      </c>
      <c r="H326" s="35">
        <f t="shared" si="53"/>
        <v>4806.8999999999996</v>
      </c>
      <c r="I326" s="35">
        <f t="shared" si="53"/>
        <v>18181.599999999999</v>
      </c>
      <c r="J326" s="3"/>
      <c r="K326" s="259"/>
    </row>
    <row r="327" spans="1:11" ht="24" x14ac:dyDescent="0.2">
      <c r="A327" s="93" t="s">
        <v>400</v>
      </c>
      <c r="B327" s="91" t="s">
        <v>37</v>
      </c>
      <c r="C327" s="139" t="s">
        <v>16</v>
      </c>
      <c r="D327" s="139" t="s">
        <v>18</v>
      </c>
      <c r="E327" s="142" t="s">
        <v>333</v>
      </c>
      <c r="F327" s="91" t="s">
        <v>182</v>
      </c>
      <c r="G327" s="35">
        <f t="shared" si="53"/>
        <v>13374.7</v>
      </c>
      <c r="H327" s="35">
        <f t="shared" si="53"/>
        <v>4806.8999999999996</v>
      </c>
      <c r="I327" s="35">
        <f t="shared" si="53"/>
        <v>18181.599999999999</v>
      </c>
      <c r="J327" s="3"/>
      <c r="K327" s="259"/>
    </row>
    <row r="328" spans="1:11" x14ac:dyDescent="0.2">
      <c r="A328" s="5" t="s">
        <v>184</v>
      </c>
      <c r="B328" s="91" t="s">
        <v>37</v>
      </c>
      <c r="C328" s="139" t="s">
        <v>16</v>
      </c>
      <c r="D328" s="139" t="s">
        <v>18</v>
      </c>
      <c r="E328" s="142" t="s">
        <v>333</v>
      </c>
      <c r="F328" s="91" t="s">
        <v>183</v>
      </c>
      <c r="G328" s="35">
        <f t="shared" si="53"/>
        <v>13374.7</v>
      </c>
      <c r="H328" s="35">
        <f t="shared" si="53"/>
        <v>4806.8999999999996</v>
      </c>
      <c r="I328" s="35">
        <f t="shared" si="53"/>
        <v>18181.599999999999</v>
      </c>
      <c r="J328" s="3"/>
      <c r="K328" s="259"/>
    </row>
    <row r="329" spans="1:11" ht="24" x14ac:dyDescent="0.2">
      <c r="A329" s="81" t="s">
        <v>401</v>
      </c>
      <c r="B329" s="92" t="s">
        <v>37</v>
      </c>
      <c r="C329" s="132" t="s">
        <v>16</v>
      </c>
      <c r="D329" s="132" t="s">
        <v>18</v>
      </c>
      <c r="E329" s="92" t="s">
        <v>333</v>
      </c>
      <c r="F329" s="92" t="s">
        <v>152</v>
      </c>
      <c r="G329" s="67">
        <v>13374.7</v>
      </c>
      <c r="H329" s="67">
        <f>2700+2900-793.1</f>
        <v>4806.8999999999996</v>
      </c>
      <c r="I329" s="67">
        <f>G329+H329</f>
        <v>18181.599999999999</v>
      </c>
      <c r="J329" s="3"/>
      <c r="K329" s="259"/>
    </row>
    <row r="330" spans="1:11" ht="24" x14ac:dyDescent="0.2">
      <c r="A330" s="53" t="s">
        <v>511</v>
      </c>
      <c r="B330" s="91" t="s">
        <v>37</v>
      </c>
      <c r="C330" s="139" t="s">
        <v>16</v>
      </c>
      <c r="D330" s="139" t="s">
        <v>18</v>
      </c>
      <c r="E330" s="142" t="s">
        <v>510</v>
      </c>
      <c r="F330" s="91"/>
      <c r="G330" s="35">
        <f t="shared" ref="G330:I332" si="54">G331</f>
        <v>30408.3</v>
      </c>
      <c r="H330" s="35">
        <f t="shared" si="54"/>
        <v>0</v>
      </c>
      <c r="I330" s="35">
        <f t="shared" si="54"/>
        <v>30408.3</v>
      </c>
      <c r="J330" s="3"/>
      <c r="K330" s="259"/>
    </row>
    <row r="331" spans="1:11" ht="24" x14ac:dyDescent="0.2">
      <c r="A331" s="93" t="s">
        <v>400</v>
      </c>
      <c r="B331" s="91" t="s">
        <v>37</v>
      </c>
      <c r="C331" s="139" t="s">
        <v>16</v>
      </c>
      <c r="D331" s="139" t="s">
        <v>18</v>
      </c>
      <c r="E331" s="142" t="s">
        <v>510</v>
      </c>
      <c r="F331" s="91" t="s">
        <v>182</v>
      </c>
      <c r="G331" s="35">
        <f t="shared" si="54"/>
        <v>30408.3</v>
      </c>
      <c r="H331" s="35">
        <f t="shared" si="54"/>
        <v>0</v>
      </c>
      <c r="I331" s="35">
        <f t="shared" si="54"/>
        <v>30408.3</v>
      </c>
      <c r="J331" s="3"/>
      <c r="K331" s="259"/>
    </row>
    <row r="332" spans="1:11" x14ac:dyDescent="0.2">
      <c r="A332" s="5" t="s">
        <v>184</v>
      </c>
      <c r="B332" s="91" t="s">
        <v>37</v>
      </c>
      <c r="C332" s="139" t="s">
        <v>16</v>
      </c>
      <c r="D332" s="139" t="s">
        <v>18</v>
      </c>
      <c r="E332" s="142" t="s">
        <v>510</v>
      </c>
      <c r="F332" s="91" t="s">
        <v>183</v>
      </c>
      <c r="G332" s="35">
        <f t="shared" si="54"/>
        <v>30408.3</v>
      </c>
      <c r="H332" s="35">
        <f t="shared" si="54"/>
        <v>0</v>
      </c>
      <c r="I332" s="35">
        <f t="shared" si="54"/>
        <v>30408.3</v>
      </c>
      <c r="J332" s="3"/>
      <c r="K332" s="259"/>
    </row>
    <row r="333" spans="1:11" ht="24" x14ac:dyDescent="0.2">
      <c r="A333" s="81" t="s">
        <v>401</v>
      </c>
      <c r="B333" s="92" t="s">
        <v>37</v>
      </c>
      <c r="C333" s="132" t="s">
        <v>16</v>
      </c>
      <c r="D333" s="132" t="s">
        <v>18</v>
      </c>
      <c r="E333" s="92" t="s">
        <v>510</v>
      </c>
      <c r="F333" s="92" t="s">
        <v>152</v>
      </c>
      <c r="G333" s="67">
        <v>30408.3</v>
      </c>
      <c r="H333" s="67">
        <v>0</v>
      </c>
      <c r="I333" s="67">
        <f>G333+H333</f>
        <v>30408.3</v>
      </c>
      <c r="J333" s="3"/>
      <c r="K333" s="259"/>
    </row>
    <row r="334" spans="1:11" ht="72" x14ac:dyDescent="0.2">
      <c r="A334" s="53" t="s">
        <v>446</v>
      </c>
      <c r="B334" s="91" t="s">
        <v>37</v>
      </c>
      <c r="C334" s="139" t="s">
        <v>16</v>
      </c>
      <c r="D334" s="139" t="s">
        <v>18</v>
      </c>
      <c r="E334" s="91" t="s">
        <v>412</v>
      </c>
      <c r="F334" s="91"/>
      <c r="G334" s="35">
        <f t="shared" ref="G334:I336" si="55">G335</f>
        <v>3000</v>
      </c>
      <c r="H334" s="35">
        <f t="shared" si="55"/>
        <v>1044.7</v>
      </c>
      <c r="I334" s="35">
        <f t="shared" si="55"/>
        <v>4044.7</v>
      </c>
      <c r="J334" s="3"/>
      <c r="K334" s="259"/>
    </row>
    <row r="335" spans="1:11" ht="24" x14ac:dyDescent="0.2">
      <c r="A335" s="93" t="s">
        <v>400</v>
      </c>
      <c r="B335" s="91" t="s">
        <v>37</v>
      </c>
      <c r="C335" s="139" t="s">
        <v>16</v>
      </c>
      <c r="D335" s="139" t="s">
        <v>18</v>
      </c>
      <c r="E335" s="91" t="s">
        <v>412</v>
      </c>
      <c r="F335" s="91" t="s">
        <v>182</v>
      </c>
      <c r="G335" s="26">
        <f t="shared" si="55"/>
        <v>3000</v>
      </c>
      <c r="H335" s="26">
        <f t="shared" si="55"/>
        <v>1044.7</v>
      </c>
      <c r="I335" s="26">
        <f t="shared" si="55"/>
        <v>4044.7</v>
      </c>
      <c r="J335" s="3"/>
      <c r="K335" s="259"/>
    </row>
    <row r="336" spans="1:11" x14ac:dyDescent="0.2">
      <c r="A336" s="5" t="s">
        <v>184</v>
      </c>
      <c r="B336" s="91" t="s">
        <v>37</v>
      </c>
      <c r="C336" s="139" t="s">
        <v>16</v>
      </c>
      <c r="D336" s="139" t="s">
        <v>18</v>
      </c>
      <c r="E336" s="91" t="s">
        <v>412</v>
      </c>
      <c r="F336" s="91" t="s">
        <v>183</v>
      </c>
      <c r="G336" s="26">
        <f t="shared" si="55"/>
        <v>3000</v>
      </c>
      <c r="H336" s="26">
        <f t="shared" si="55"/>
        <v>1044.7</v>
      </c>
      <c r="I336" s="26">
        <f t="shared" si="55"/>
        <v>4044.7</v>
      </c>
      <c r="J336" s="3"/>
      <c r="K336" s="259"/>
    </row>
    <row r="337" spans="1:11" ht="24" x14ac:dyDescent="0.2">
      <c r="A337" s="76" t="s">
        <v>401</v>
      </c>
      <c r="B337" s="92" t="s">
        <v>37</v>
      </c>
      <c r="C337" s="132" t="s">
        <v>16</v>
      </c>
      <c r="D337" s="132" t="s">
        <v>18</v>
      </c>
      <c r="E337" s="92" t="s">
        <v>412</v>
      </c>
      <c r="F337" s="92" t="s">
        <v>152</v>
      </c>
      <c r="G337" s="67">
        <f>4500-1500</f>
        <v>3000</v>
      </c>
      <c r="H337" s="67">
        <v>1044.7</v>
      </c>
      <c r="I337" s="67">
        <f>G337+H337</f>
        <v>4044.7</v>
      </c>
      <c r="J337" s="3"/>
      <c r="K337" s="259"/>
    </row>
    <row r="338" spans="1:11" ht="60" hidden="1" x14ac:dyDescent="0.2">
      <c r="A338" s="53" t="s">
        <v>448</v>
      </c>
      <c r="B338" s="91" t="s">
        <v>37</v>
      </c>
      <c r="C338" s="139" t="s">
        <v>16</v>
      </c>
      <c r="D338" s="139" t="s">
        <v>18</v>
      </c>
      <c r="E338" s="11" t="s">
        <v>413</v>
      </c>
      <c r="F338" s="91"/>
      <c r="G338" s="35">
        <f t="shared" ref="G338:I340" si="56">G339</f>
        <v>2500</v>
      </c>
      <c r="H338" s="35">
        <f t="shared" si="56"/>
        <v>-2500</v>
      </c>
      <c r="I338" s="35">
        <f t="shared" si="56"/>
        <v>0</v>
      </c>
      <c r="J338" s="3"/>
      <c r="K338" s="259"/>
    </row>
    <row r="339" spans="1:11" ht="24" hidden="1" x14ac:dyDescent="0.2">
      <c r="A339" s="93" t="s">
        <v>400</v>
      </c>
      <c r="B339" s="91" t="s">
        <v>37</v>
      </c>
      <c r="C339" s="139" t="s">
        <v>16</v>
      </c>
      <c r="D339" s="139" t="s">
        <v>18</v>
      </c>
      <c r="E339" s="11" t="s">
        <v>413</v>
      </c>
      <c r="F339" s="91" t="s">
        <v>182</v>
      </c>
      <c r="G339" s="26">
        <f t="shared" si="56"/>
        <v>2500</v>
      </c>
      <c r="H339" s="26">
        <f t="shared" si="56"/>
        <v>-2500</v>
      </c>
      <c r="I339" s="26">
        <f t="shared" si="56"/>
        <v>0</v>
      </c>
      <c r="J339" s="3"/>
      <c r="K339" s="259"/>
    </row>
    <row r="340" spans="1:11" hidden="1" x14ac:dyDescent="0.2">
      <c r="A340" s="5" t="s">
        <v>184</v>
      </c>
      <c r="B340" s="91" t="s">
        <v>37</v>
      </c>
      <c r="C340" s="139" t="s">
        <v>16</v>
      </c>
      <c r="D340" s="139" t="s">
        <v>18</v>
      </c>
      <c r="E340" s="11" t="s">
        <v>413</v>
      </c>
      <c r="F340" s="91" t="s">
        <v>183</v>
      </c>
      <c r="G340" s="26">
        <f t="shared" si="56"/>
        <v>2500</v>
      </c>
      <c r="H340" s="26">
        <f t="shared" si="56"/>
        <v>-2500</v>
      </c>
      <c r="I340" s="26">
        <f t="shared" si="56"/>
        <v>0</v>
      </c>
      <c r="J340" s="3"/>
      <c r="K340" s="259"/>
    </row>
    <row r="341" spans="1:11" ht="24" hidden="1" x14ac:dyDescent="0.2">
      <c r="A341" s="76" t="s">
        <v>401</v>
      </c>
      <c r="B341" s="92" t="s">
        <v>37</v>
      </c>
      <c r="C341" s="132" t="s">
        <v>16</v>
      </c>
      <c r="D341" s="132" t="s">
        <v>18</v>
      </c>
      <c r="E341" s="65" t="s">
        <v>413</v>
      </c>
      <c r="F341" s="92" t="s">
        <v>152</v>
      </c>
      <c r="G341" s="67">
        <v>2500</v>
      </c>
      <c r="H341" s="67">
        <v>-2500</v>
      </c>
      <c r="I341" s="67">
        <f>G341+H341</f>
        <v>0</v>
      </c>
      <c r="J341" s="3"/>
      <c r="K341" s="259"/>
    </row>
    <row r="342" spans="1:11" ht="72" hidden="1" x14ac:dyDescent="0.2">
      <c r="A342" s="53" t="s">
        <v>450</v>
      </c>
      <c r="B342" s="91" t="s">
        <v>37</v>
      </c>
      <c r="C342" s="139" t="s">
        <v>16</v>
      </c>
      <c r="D342" s="139" t="s">
        <v>18</v>
      </c>
      <c r="E342" s="91" t="s">
        <v>447</v>
      </c>
      <c r="F342" s="91"/>
      <c r="G342" s="35">
        <f t="shared" ref="G342:I344" si="57">G343</f>
        <v>2357.1</v>
      </c>
      <c r="H342" s="35">
        <f t="shared" si="57"/>
        <v>0</v>
      </c>
      <c r="I342" s="35">
        <f t="shared" si="57"/>
        <v>2357.1</v>
      </c>
      <c r="J342" s="3"/>
      <c r="K342" s="259"/>
    </row>
    <row r="343" spans="1:11" ht="24" x14ac:dyDescent="0.2">
      <c r="A343" s="93" t="s">
        <v>400</v>
      </c>
      <c r="B343" s="91" t="s">
        <v>37</v>
      </c>
      <c r="C343" s="139" t="s">
        <v>16</v>
      </c>
      <c r="D343" s="139" t="s">
        <v>18</v>
      </c>
      <c r="E343" s="91" t="s">
        <v>447</v>
      </c>
      <c r="F343" s="91" t="s">
        <v>182</v>
      </c>
      <c r="G343" s="26">
        <f t="shared" si="57"/>
        <v>2357.1</v>
      </c>
      <c r="H343" s="26">
        <f t="shared" si="57"/>
        <v>0</v>
      </c>
      <c r="I343" s="26">
        <f t="shared" si="57"/>
        <v>2357.1</v>
      </c>
      <c r="J343" s="3"/>
      <c r="K343" s="259"/>
    </row>
    <row r="344" spans="1:11" x14ac:dyDescent="0.2">
      <c r="A344" s="5" t="s">
        <v>184</v>
      </c>
      <c r="B344" s="91" t="s">
        <v>37</v>
      </c>
      <c r="C344" s="139" t="s">
        <v>16</v>
      </c>
      <c r="D344" s="139" t="s">
        <v>18</v>
      </c>
      <c r="E344" s="91" t="s">
        <v>447</v>
      </c>
      <c r="F344" s="91" t="s">
        <v>183</v>
      </c>
      <c r="G344" s="26">
        <f t="shared" si="57"/>
        <v>2357.1</v>
      </c>
      <c r="H344" s="26">
        <f t="shared" si="57"/>
        <v>0</v>
      </c>
      <c r="I344" s="26">
        <f t="shared" si="57"/>
        <v>2357.1</v>
      </c>
      <c r="J344" s="3"/>
      <c r="K344" s="259"/>
    </row>
    <row r="345" spans="1:11" ht="24" x14ac:dyDescent="0.2">
      <c r="A345" s="76" t="s">
        <v>401</v>
      </c>
      <c r="B345" s="92" t="s">
        <v>37</v>
      </c>
      <c r="C345" s="132" t="s">
        <v>16</v>
      </c>
      <c r="D345" s="132" t="s">
        <v>18</v>
      </c>
      <c r="E345" s="92" t="s">
        <v>447</v>
      </c>
      <c r="F345" s="92" t="s">
        <v>152</v>
      </c>
      <c r="G345" s="67">
        <v>2357.1</v>
      </c>
      <c r="H345" s="67">
        <v>0</v>
      </c>
      <c r="I345" s="67">
        <f>G345+H345</f>
        <v>2357.1</v>
      </c>
      <c r="J345" s="3"/>
      <c r="K345" s="259"/>
    </row>
    <row r="346" spans="1:11" x14ac:dyDescent="0.2">
      <c r="A346" s="5" t="s">
        <v>136</v>
      </c>
      <c r="B346" s="144" t="s">
        <v>37</v>
      </c>
      <c r="C346" s="138" t="s">
        <v>16</v>
      </c>
      <c r="D346" s="138" t="s">
        <v>9</v>
      </c>
      <c r="E346" s="144"/>
      <c r="F346" s="144"/>
      <c r="G346" s="37">
        <f>G347</f>
        <v>33059.699999999997</v>
      </c>
      <c r="H346" s="37">
        <f>H347</f>
        <v>-23700</v>
      </c>
      <c r="I346" s="37">
        <f>I347</f>
        <v>9359.7000000000007</v>
      </c>
      <c r="J346" s="3"/>
      <c r="K346" s="259"/>
    </row>
    <row r="347" spans="1:11" x14ac:dyDescent="0.2">
      <c r="A347" s="5" t="s">
        <v>148</v>
      </c>
      <c r="B347" s="91" t="s">
        <v>37</v>
      </c>
      <c r="C347" s="139" t="s">
        <v>16</v>
      </c>
      <c r="D347" s="139" t="s">
        <v>9</v>
      </c>
      <c r="E347" s="91" t="s">
        <v>147</v>
      </c>
      <c r="F347" s="91"/>
      <c r="G347" s="26">
        <f>G348+G353+G357+G362+G366+G373</f>
        <v>33059.699999999997</v>
      </c>
      <c r="H347" s="26">
        <f>H348+H353+H357+H362+H366+H373</f>
        <v>-23700</v>
      </c>
      <c r="I347" s="26">
        <f>I348+I353+I357+I362+I366+I373</f>
        <v>9359.7000000000007</v>
      </c>
      <c r="J347" s="3"/>
      <c r="K347" s="259"/>
    </row>
    <row r="348" spans="1:11" ht="24" x14ac:dyDescent="0.2">
      <c r="A348" s="5" t="s">
        <v>214</v>
      </c>
      <c r="B348" s="144" t="s">
        <v>37</v>
      </c>
      <c r="C348" s="138" t="s">
        <v>16</v>
      </c>
      <c r="D348" s="138" t="s">
        <v>9</v>
      </c>
      <c r="E348" s="91" t="s">
        <v>316</v>
      </c>
      <c r="F348" s="144"/>
      <c r="G348" s="37">
        <f>G349</f>
        <v>60</v>
      </c>
      <c r="H348" s="37">
        <f>H349</f>
        <v>0</v>
      </c>
      <c r="I348" s="37">
        <f>I349</f>
        <v>60</v>
      </c>
      <c r="J348" s="3"/>
      <c r="K348" s="259"/>
    </row>
    <row r="349" spans="1:11" ht="24" x14ac:dyDescent="0.2">
      <c r="A349" s="5" t="s">
        <v>317</v>
      </c>
      <c r="B349" s="144" t="s">
        <v>37</v>
      </c>
      <c r="C349" s="138" t="s">
        <v>16</v>
      </c>
      <c r="D349" s="138" t="s">
        <v>9</v>
      </c>
      <c r="E349" s="91" t="s">
        <v>318</v>
      </c>
      <c r="F349" s="144"/>
      <c r="G349" s="37">
        <f>G351</f>
        <v>60</v>
      </c>
      <c r="H349" s="37">
        <f>H351</f>
        <v>0</v>
      </c>
      <c r="I349" s="37">
        <f>I351</f>
        <v>60</v>
      </c>
      <c r="J349" s="3"/>
      <c r="K349" s="259"/>
    </row>
    <row r="350" spans="1:11" ht="24" x14ac:dyDescent="0.2">
      <c r="A350" s="121" t="s">
        <v>387</v>
      </c>
      <c r="B350" s="144" t="s">
        <v>37</v>
      </c>
      <c r="C350" s="138" t="s">
        <v>16</v>
      </c>
      <c r="D350" s="138" t="s">
        <v>9</v>
      </c>
      <c r="E350" s="91" t="s">
        <v>318</v>
      </c>
      <c r="F350" s="145" t="s">
        <v>173</v>
      </c>
      <c r="G350" s="37">
        <f t="shared" ref="G350:I351" si="58">G351</f>
        <v>60</v>
      </c>
      <c r="H350" s="37">
        <f t="shared" si="58"/>
        <v>0</v>
      </c>
      <c r="I350" s="37">
        <f t="shared" si="58"/>
        <v>60</v>
      </c>
      <c r="J350" s="3"/>
      <c r="K350" s="259"/>
    </row>
    <row r="351" spans="1:11" ht="24" x14ac:dyDescent="0.2">
      <c r="A351" s="109" t="s">
        <v>388</v>
      </c>
      <c r="B351" s="142" t="s">
        <v>37</v>
      </c>
      <c r="C351" s="143" t="s">
        <v>16</v>
      </c>
      <c r="D351" s="143" t="s">
        <v>9</v>
      </c>
      <c r="E351" s="91" t="s">
        <v>318</v>
      </c>
      <c r="F351" s="142" t="s">
        <v>174</v>
      </c>
      <c r="G351" s="37">
        <f t="shared" si="58"/>
        <v>60</v>
      </c>
      <c r="H351" s="37">
        <f t="shared" si="58"/>
        <v>0</v>
      </c>
      <c r="I351" s="37">
        <f t="shared" si="58"/>
        <v>60</v>
      </c>
      <c r="J351" s="3"/>
      <c r="K351" s="259"/>
    </row>
    <row r="352" spans="1:11" ht="24" x14ac:dyDescent="0.2">
      <c r="A352" s="123" t="s">
        <v>391</v>
      </c>
      <c r="B352" s="92" t="s">
        <v>37</v>
      </c>
      <c r="C352" s="132" t="s">
        <v>16</v>
      </c>
      <c r="D352" s="132" t="s">
        <v>9</v>
      </c>
      <c r="E352" s="92" t="s">
        <v>318</v>
      </c>
      <c r="F352" s="92" t="s">
        <v>86</v>
      </c>
      <c r="G352" s="67">
        <v>60</v>
      </c>
      <c r="H352" s="67"/>
      <c r="I352" s="67">
        <f>G352+H352</f>
        <v>60</v>
      </c>
      <c r="J352" s="3"/>
      <c r="K352" s="259"/>
    </row>
    <row r="353" spans="1:11" ht="24" x14ac:dyDescent="0.2">
      <c r="A353" s="5" t="s">
        <v>574</v>
      </c>
      <c r="B353" s="257" t="s">
        <v>37</v>
      </c>
      <c r="C353" s="138" t="s">
        <v>16</v>
      </c>
      <c r="D353" s="138" t="s">
        <v>9</v>
      </c>
      <c r="E353" s="91" t="s">
        <v>573</v>
      </c>
      <c r="F353" s="257"/>
      <c r="G353" s="258">
        <f>G355</f>
        <v>2000</v>
      </c>
      <c r="H353" s="258">
        <f>H355</f>
        <v>0</v>
      </c>
      <c r="I353" s="258">
        <f>I355</f>
        <v>2000</v>
      </c>
      <c r="J353" s="3"/>
      <c r="K353" s="259"/>
    </row>
    <row r="354" spans="1:11" ht="24" x14ac:dyDescent="0.2">
      <c r="A354" s="121" t="s">
        <v>387</v>
      </c>
      <c r="B354" s="257" t="s">
        <v>37</v>
      </c>
      <c r="C354" s="138" t="s">
        <v>16</v>
      </c>
      <c r="D354" s="138" t="s">
        <v>9</v>
      </c>
      <c r="E354" s="91" t="s">
        <v>573</v>
      </c>
      <c r="F354" s="145" t="s">
        <v>173</v>
      </c>
      <c r="G354" s="258">
        <f t="shared" ref="G354:I355" si="59">G355</f>
        <v>2000</v>
      </c>
      <c r="H354" s="258">
        <f t="shared" si="59"/>
        <v>0</v>
      </c>
      <c r="I354" s="258">
        <f t="shared" si="59"/>
        <v>2000</v>
      </c>
      <c r="J354" s="3"/>
      <c r="K354" s="259"/>
    </row>
    <row r="355" spans="1:11" ht="24" x14ac:dyDescent="0.2">
      <c r="A355" s="121" t="s">
        <v>388</v>
      </c>
      <c r="B355" s="142" t="s">
        <v>37</v>
      </c>
      <c r="C355" s="143" t="s">
        <v>16</v>
      </c>
      <c r="D355" s="143" t="s">
        <v>9</v>
      </c>
      <c r="E355" s="91" t="s">
        <v>573</v>
      </c>
      <c r="F355" s="142" t="s">
        <v>174</v>
      </c>
      <c r="G355" s="258">
        <f t="shared" si="59"/>
        <v>2000</v>
      </c>
      <c r="H355" s="258">
        <f t="shared" si="59"/>
        <v>0</v>
      </c>
      <c r="I355" s="258">
        <f t="shared" si="59"/>
        <v>2000</v>
      </c>
      <c r="J355" s="3"/>
      <c r="K355" s="259"/>
    </row>
    <row r="356" spans="1:11" ht="24" x14ac:dyDescent="0.2">
      <c r="A356" s="123" t="s">
        <v>391</v>
      </c>
      <c r="B356" s="92" t="s">
        <v>37</v>
      </c>
      <c r="C356" s="132" t="s">
        <v>16</v>
      </c>
      <c r="D356" s="132" t="s">
        <v>9</v>
      </c>
      <c r="E356" s="92" t="s">
        <v>573</v>
      </c>
      <c r="F356" s="92" t="s">
        <v>86</v>
      </c>
      <c r="G356" s="67">
        <v>2000</v>
      </c>
      <c r="H356" s="67">
        <v>0</v>
      </c>
      <c r="I356" s="67">
        <f>G356+H356</f>
        <v>2000</v>
      </c>
      <c r="J356" s="3"/>
      <c r="K356" s="259"/>
    </row>
    <row r="357" spans="1:11" ht="24" x14ac:dyDescent="0.2">
      <c r="A357" s="6" t="s">
        <v>405</v>
      </c>
      <c r="B357" s="144" t="s">
        <v>37</v>
      </c>
      <c r="C357" s="138" t="s">
        <v>16</v>
      </c>
      <c r="D357" s="138" t="s">
        <v>9</v>
      </c>
      <c r="E357" s="145" t="s">
        <v>320</v>
      </c>
      <c r="F357" s="145"/>
      <c r="G357" s="33">
        <f>G358</f>
        <v>3250</v>
      </c>
      <c r="H357" s="33">
        <f>H358</f>
        <v>3800</v>
      </c>
      <c r="I357" s="33">
        <f>I358</f>
        <v>7050</v>
      </c>
      <c r="J357" s="3"/>
      <c r="K357" s="259"/>
    </row>
    <row r="358" spans="1:11" ht="24" x14ac:dyDescent="0.2">
      <c r="A358" s="5" t="s">
        <v>335</v>
      </c>
      <c r="B358" s="144" t="s">
        <v>37</v>
      </c>
      <c r="C358" s="138" t="s">
        <v>16</v>
      </c>
      <c r="D358" s="138" t="s">
        <v>9</v>
      </c>
      <c r="E358" s="145" t="s">
        <v>336</v>
      </c>
      <c r="F358" s="145"/>
      <c r="G358" s="33">
        <f>G361</f>
        <v>3250</v>
      </c>
      <c r="H358" s="33">
        <f>H361</f>
        <v>3800</v>
      </c>
      <c r="I358" s="33">
        <f>I361</f>
        <v>7050</v>
      </c>
      <c r="J358" s="3"/>
      <c r="K358" s="259"/>
    </row>
    <row r="359" spans="1:11" ht="24" x14ac:dyDescent="0.2">
      <c r="A359" s="93" t="s">
        <v>400</v>
      </c>
      <c r="B359" s="144" t="s">
        <v>37</v>
      </c>
      <c r="C359" s="138" t="s">
        <v>16</v>
      </c>
      <c r="D359" s="138" t="s">
        <v>9</v>
      </c>
      <c r="E359" s="145" t="s">
        <v>336</v>
      </c>
      <c r="F359" s="145" t="s">
        <v>182</v>
      </c>
      <c r="G359" s="33">
        <f t="shared" ref="G359:I360" si="60">G360</f>
        <v>3250</v>
      </c>
      <c r="H359" s="33">
        <f t="shared" si="60"/>
        <v>3800</v>
      </c>
      <c r="I359" s="33">
        <f t="shared" si="60"/>
        <v>7050</v>
      </c>
      <c r="J359" s="3"/>
      <c r="K359" s="259"/>
    </row>
    <row r="360" spans="1:11" x14ac:dyDescent="0.2">
      <c r="A360" s="5" t="s">
        <v>184</v>
      </c>
      <c r="B360" s="144" t="s">
        <v>37</v>
      </c>
      <c r="C360" s="138" t="s">
        <v>16</v>
      </c>
      <c r="D360" s="138" t="s">
        <v>9</v>
      </c>
      <c r="E360" s="145" t="s">
        <v>336</v>
      </c>
      <c r="F360" s="145" t="s">
        <v>183</v>
      </c>
      <c r="G360" s="33">
        <f t="shared" si="60"/>
        <v>3250</v>
      </c>
      <c r="H360" s="33">
        <f t="shared" si="60"/>
        <v>3800</v>
      </c>
      <c r="I360" s="33">
        <f t="shared" si="60"/>
        <v>7050</v>
      </c>
      <c r="J360" s="3"/>
      <c r="K360" s="259"/>
    </row>
    <row r="361" spans="1:11" ht="24" x14ac:dyDescent="0.2">
      <c r="A361" s="76" t="s">
        <v>401</v>
      </c>
      <c r="B361" s="146" t="s">
        <v>37</v>
      </c>
      <c r="C361" s="132" t="s">
        <v>16</v>
      </c>
      <c r="D361" s="132" t="s">
        <v>9</v>
      </c>
      <c r="E361" s="92" t="s">
        <v>336</v>
      </c>
      <c r="F361" s="92" t="s">
        <v>152</v>
      </c>
      <c r="G361" s="67">
        <v>3250</v>
      </c>
      <c r="H361" s="67">
        <v>3800</v>
      </c>
      <c r="I361" s="67">
        <f>G361+H361</f>
        <v>7050</v>
      </c>
      <c r="J361" s="3"/>
      <c r="K361" s="259"/>
    </row>
    <row r="362" spans="1:11" ht="51" hidden="1" x14ac:dyDescent="0.2">
      <c r="A362" s="84" t="s">
        <v>456</v>
      </c>
      <c r="B362" s="144" t="s">
        <v>37</v>
      </c>
      <c r="C362" s="138" t="s">
        <v>16</v>
      </c>
      <c r="D362" s="138" t="s">
        <v>9</v>
      </c>
      <c r="E362" s="145" t="s">
        <v>422</v>
      </c>
      <c r="F362" s="145"/>
      <c r="G362" s="33">
        <f t="shared" ref="G362:I364" si="61">G363</f>
        <v>22000</v>
      </c>
      <c r="H362" s="33">
        <f t="shared" si="61"/>
        <v>-22000</v>
      </c>
      <c r="I362" s="33">
        <f t="shared" si="61"/>
        <v>0</v>
      </c>
      <c r="J362" s="3"/>
      <c r="K362" s="259"/>
    </row>
    <row r="363" spans="1:11" ht="24" hidden="1" x14ac:dyDescent="0.2">
      <c r="A363" s="93" t="s">
        <v>400</v>
      </c>
      <c r="B363" s="144" t="s">
        <v>37</v>
      </c>
      <c r="C363" s="138" t="s">
        <v>16</v>
      </c>
      <c r="D363" s="138" t="s">
        <v>9</v>
      </c>
      <c r="E363" s="145" t="s">
        <v>422</v>
      </c>
      <c r="F363" s="145" t="s">
        <v>182</v>
      </c>
      <c r="G363" s="33">
        <f t="shared" si="61"/>
        <v>22000</v>
      </c>
      <c r="H363" s="33">
        <f t="shared" si="61"/>
        <v>-22000</v>
      </c>
      <c r="I363" s="33">
        <f t="shared" si="61"/>
        <v>0</v>
      </c>
      <c r="J363" s="3"/>
      <c r="K363" s="259"/>
    </row>
    <row r="364" spans="1:11" hidden="1" x14ac:dyDescent="0.2">
      <c r="A364" s="5" t="s">
        <v>184</v>
      </c>
      <c r="B364" s="144" t="s">
        <v>37</v>
      </c>
      <c r="C364" s="138" t="s">
        <v>16</v>
      </c>
      <c r="D364" s="138" t="s">
        <v>9</v>
      </c>
      <c r="E364" s="145" t="s">
        <v>422</v>
      </c>
      <c r="F364" s="145" t="s">
        <v>183</v>
      </c>
      <c r="G364" s="33">
        <f t="shared" si="61"/>
        <v>22000</v>
      </c>
      <c r="H364" s="33">
        <f t="shared" si="61"/>
        <v>-22000</v>
      </c>
      <c r="I364" s="33">
        <f t="shared" si="61"/>
        <v>0</v>
      </c>
      <c r="J364" s="3"/>
      <c r="K364" s="259"/>
    </row>
    <row r="365" spans="1:11" ht="24" hidden="1" x14ac:dyDescent="0.2">
      <c r="A365" s="76" t="s">
        <v>401</v>
      </c>
      <c r="B365" s="146" t="s">
        <v>37</v>
      </c>
      <c r="C365" s="132" t="s">
        <v>16</v>
      </c>
      <c r="D365" s="132" t="s">
        <v>9</v>
      </c>
      <c r="E365" s="92" t="s">
        <v>422</v>
      </c>
      <c r="F365" s="92" t="s">
        <v>152</v>
      </c>
      <c r="G365" s="67">
        <v>22000</v>
      </c>
      <c r="H365" s="67">
        <v>-22000</v>
      </c>
      <c r="I365" s="67">
        <f>G365+H365</f>
        <v>0</v>
      </c>
      <c r="J365" s="3"/>
      <c r="K365" s="259"/>
    </row>
    <row r="366" spans="1:11" ht="24" x14ac:dyDescent="0.2">
      <c r="A366" s="248" t="s">
        <v>556</v>
      </c>
      <c r="B366" s="142" t="s">
        <v>37</v>
      </c>
      <c r="C366" s="143" t="s">
        <v>16</v>
      </c>
      <c r="D366" s="143" t="s">
        <v>9</v>
      </c>
      <c r="E366" s="22" t="s">
        <v>555</v>
      </c>
      <c r="F366" s="142"/>
      <c r="G366" s="35">
        <f>G371</f>
        <v>249.7</v>
      </c>
      <c r="H366" s="35">
        <f>H367+H370</f>
        <v>0</v>
      </c>
      <c r="I366" s="35">
        <f>I367+I370</f>
        <v>249.7</v>
      </c>
      <c r="J366" s="3"/>
      <c r="K366" s="259"/>
    </row>
    <row r="367" spans="1:11" ht="48" x14ac:dyDescent="0.2">
      <c r="A367" s="72" t="s">
        <v>404</v>
      </c>
      <c r="B367" s="91" t="s">
        <v>37</v>
      </c>
      <c r="C367" s="143" t="s">
        <v>16</v>
      </c>
      <c r="D367" s="143" t="s">
        <v>9</v>
      </c>
      <c r="E367" s="22" t="s">
        <v>555</v>
      </c>
      <c r="F367" s="91" t="s">
        <v>171</v>
      </c>
      <c r="G367" s="26"/>
      <c r="H367" s="26">
        <f>H368</f>
        <v>53.9</v>
      </c>
      <c r="I367" s="26">
        <f>I368</f>
        <v>53.9</v>
      </c>
      <c r="J367" s="3"/>
      <c r="K367" s="259"/>
    </row>
    <row r="368" spans="1:11" ht="24" x14ac:dyDescent="0.2">
      <c r="A368" s="5" t="s">
        <v>172</v>
      </c>
      <c r="B368" s="11" t="s">
        <v>37</v>
      </c>
      <c r="C368" s="143" t="s">
        <v>16</v>
      </c>
      <c r="D368" s="143" t="s">
        <v>9</v>
      </c>
      <c r="E368" s="22" t="s">
        <v>555</v>
      </c>
      <c r="F368" s="11" t="s">
        <v>170</v>
      </c>
      <c r="G368" s="26"/>
      <c r="H368" s="26">
        <f>H369</f>
        <v>53.9</v>
      </c>
      <c r="I368" s="26">
        <f>I369</f>
        <v>53.9</v>
      </c>
      <c r="J368" s="3"/>
      <c r="K368" s="259"/>
    </row>
    <row r="369" spans="1:11" ht="25.5" x14ac:dyDescent="0.2">
      <c r="A369" s="74" t="s">
        <v>394</v>
      </c>
      <c r="B369" s="65" t="s">
        <v>37</v>
      </c>
      <c r="C369" s="132" t="s">
        <v>16</v>
      </c>
      <c r="D369" s="132" t="s">
        <v>9</v>
      </c>
      <c r="E369" s="65" t="s">
        <v>555</v>
      </c>
      <c r="F369" s="71" t="s">
        <v>87</v>
      </c>
      <c r="G369" s="67"/>
      <c r="H369" s="67">
        <v>53.9</v>
      </c>
      <c r="I369" s="67">
        <f>H369</f>
        <v>53.9</v>
      </c>
      <c r="J369" s="3"/>
      <c r="K369" s="259"/>
    </row>
    <row r="370" spans="1:11" ht="24" x14ac:dyDescent="0.2">
      <c r="A370" s="255" t="s">
        <v>387</v>
      </c>
      <c r="B370" s="142" t="s">
        <v>37</v>
      </c>
      <c r="C370" s="143" t="s">
        <v>16</v>
      </c>
      <c r="D370" s="143" t="s">
        <v>9</v>
      </c>
      <c r="E370" s="22" t="s">
        <v>555</v>
      </c>
      <c r="F370" s="142" t="s">
        <v>173</v>
      </c>
      <c r="G370" s="35">
        <f t="shared" ref="G370:I371" si="62">G371</f>
        <v>249.7</v>
      </c>
      <c r="H370" s="35">
        <f t="shared" si="62"/>
        <v>-53.9</v>
      </c>
      <c r="I370" s="35">
        <f t="shared" si="62"/>
        <v>195.79999999999998</v>
      </c>
      <c r="J370" s="3"/>
      <c r="K370" s="259"/>
    </row>
    <row r="371" spans="1:11" ht="24" x14ac:dyDescent="0.2">
      <c r="A371" s="253" t="s">
        <v>388</v>
      </c>
      <c r="B371" s="142" t="s">
        <v>37</v>
      </c>
      <c r="C371" s="143" t="s">
        <v>16</v>
      </c>
      <c r="D371" s="143" t="s">
        <v>9</v>
      </c>
      <c r="E371" s="22" t="s">
        <v>555</v>
      </c>
      <c r="F371" s="91" t="s">
        <v>174</v>
      </c>
      <c r="G371" s="35">
        <f t="shared" si="62"/>
        <v>249.7</v>
      </c>
      <c r="H371" s="35">
        <f t="shared" si="62"/>
        <v>-53.9</v>
      </c>
      <c r="I371" s="35">
        <f t="shared" si="62"/>
        <v>195.79999999999998</v>
      </c>
      <c r="J371" s="3"/>
      <c r="K371" s="259"/>
    </row>
    <row r="372" spans="1:11" ht="24.75" customHeight="1" x14ac:dyDescent="0.2">
      <c r="A372" s="254" t="s">
        <v>365</v>
      </c>
      <c r="B372" s="92" t="s">
        <v>37</v>
      </c>
      <c r="C372" s="132" t="s">
        <v>16</v>
      </c>
      <c r="D372" s="132" t="s">
        <v>9</v>
      </c>
      <c r="E372" s="65" t="s">
        <v>555</v>
      </c>
      <c r="F372" s="92" t="s">
        <v>86</v>
      </c>
      <c r="G372" s="67">
        <v>249.7</v>
      </c>
      <c r="H372" s="67">
        <v>-53.9</v>
      </c>
      <c r="I372" s="67">
        <f>G372+H372</f>
        <v>195.79999999999998</v>
      </c>
      <c r="J372" s="3"/>
      <c r="K372" s="259"/>
    </row>
    <row r="373" spans="1:11" ht="51" hidden="1" x14ac:dyDescent="0.2">
      <c r="A373" s="84" t="s">
        <v>457</v>
      </c>
      <c r="B373" s="14" t="s">
        <v>37</v>
      </c>
      <c r="C373" s="12" t="s">
        <v>16</v>
      </c>
      <c r="D373" s="12" t="s">
        <v>9</v>
      </c>
      <c r="E373" s="145" t="s">
        <v>451</v>
      </c>
      <c r="F373" s="15"/>
      <c r="G373" s="35">
        <f t="shared" ref="G373:I375" si="63">G374</f>
        <v>5500</v>
      </c>
      <c r="H373" s="35">
        <f t="shared" si="63"/>
        <v>-5500</v>
      </c>
      <c r="I373" s="35">
        <f t="shared" si="63"/>
        <v>0</v>
      </c>
      <c r="J373" s="3"/>
      <c r="K373" s="259"/>
    </row>
    <row r="374" spans="1:11" ht="25.5" hidden="1" x14ac:dyDescent="0.2">
      <c r="A374" s="153" t="s">
        <v>400</v>
      </c>
      <c r="B374" s="14" t="s">
        <v>37</v>
      </c>
      <c r="C374" s="12" t="s">
        <v>16</v>
      </c>
      <c r="D374" s="12" t="s">
        <v>9</v>
      </c>
      <c r="E374" s="145" t="s">
        <v>451</v>
      </c>
      <c r="F374" s="15" t="s">
        <v>182</v>
      </c>
      <c r="G374" s="35">
        <f t="shared" si="63"/>
        <v>5500</v>
      </c>
      <c r="H374" s="35">
        <f t="shared" si="63"/>
        <v>-5500</v>
      </c>
      <c r="I374" s="35">
        <f t="shared" si="63"/>
        <v>0</v>
      </c>
      <c r="J374" s="3"/>
      <c r="K374" s="259"/>
    </row>
    <row r="375" spans="1:11" hidden="1" x14ac:dyDescent="0.2">
      <c r="A375" s="84" t="s">
        <v>184</v>
      </c>
      <c r="B375" s="14" t="s">
        <v>37</v>
      </c>
      <c r="C375" s="12" t="s">
        <v>16</v>
      </c>
      <c r="D375" s="12" t="s">
        <v>9</v>
      </c>
      <c r="E375" s="145" t="s">
        <v>451</v>
      </c>
      <c r="F375" s="15" t="s">
        <v>183</v>
      </c>
      <c r="G375" s="35">
        <f t="shared" si="63"/>
        <v>5500</v>
      </c>
      <c r="H375" s="35">
        <f t="shared" si="63"/>
        <v>-5500</v>
      </c>
      <c r="I375" s="35">
        <f t="shared" si="63"/>
        <v>0</v>
      </c>
      <c r="J375" s="3"/>
      <c r="K375" s="259"/>
    </row>
    <row r="376" spans="1:11" ht="25.5" hidden="1" x14ac:dyDescent="0.2">
      <c r="A376" s="68" t="s">
        <v>401</v>
      </c>
      <c r="B376" s="200" t="s">
        <v>37</v>
      </c>
      <c r="C376" s="66" t="s">
        <v>16</v>
      </c>
      <c r="D376" s="66" t="s">
        <v>9</v>
      </c>
      <c r="E376" s="92" t="s">
        <v>451</v>
      </c>
      <c r="F376" s="65" t="s">
        <v>152</v>
      </c>
      <c r="G376" s="67">
        <v>5500</v>
      </c>
      <c r="H376" s="67">
        <v>-5500</v>
      </c>
      <c r="I376" s="67">
        <f>G376+H376</f>
        <v>0</v>
      </c>
      <c r="J376" s="3"/>
      <c r="K376" s="259"/>
    </row>
    <row r="377" spans="1:11" x14ac:dyDescent="0.2">
      <c r="A377" s="21" t="s">
        <v>144</v>
      </c>
      <c r="B377" s="144" t="s">
        <v>37</v>
      </c>
      <c r="C377" s="143" t="s">
        <v>16</v>
      </c>
      <c r="D377" s="143" t="s">
        <v>16</v>
      </c>
      <c r="E377" s="142"/>
      <c r="F377" s="142"/>
      <c r="G377" s="35">
        <f>G378</f>
        <v>11963.4</v>
      </c>
      <c r="H377" s="35">
        <f>H378</f>
        <v>-1458.6</v>
      </c>
      <c r="I377" s="35">
        <f>I378</f>
        <v>10504.800000000001</v>
      </c>
      <c r="J377" s="3"/>
      <c r="K377" s="259"/>
    </row>
    <row r="378" spans="1:11" x14ac:dyDescent="0.2">
      <c r="A378" s="5" t="s">
        <v>148</v>
      </c>
      <c r="B378" s="144" t="s">
        <v>37</v>
      </c>
      <c r="C378" s="143" t="s">
        <v>16</v>
      </c>
      <c r="D378" s="143" t="s">
        <v>16</v>
      </c>
      <c r="E378" s="91" t="s">
        <v>147</v>
      </c>
      <c r="F378" s="91"/>
      <c r="G378" s="26">
        <f>G379+G388</f>
        <v>11963.4</v>
      </c>
      <c r="H378" s="26">
        <f>H379+H388</f>
        <v>-1458.6</v>
      </c>
      <c r="I378" s="26">
        <f>I379+I388</f>
        <v>10504.800000000001</v>
      </c>
      <c r="J378" s="3"/>
      <c r="K378" s="259"/>
    </row>
    <row r="379" spans="1:11" ht="24" x14ac:dyDescent="0.2">
      <c r="A379" s="5" t="s">
        <v>212</v>
      </c>
      <c r="B379" s="144" t="s">
        <v>37</v>
      </c>
      <c r="C379" s="143" t="s">
        <v>16</v>
      </c>
      <c r="D379" s="143" t="s">
        <v>16</v>
      </c>
      <c r="E379" s="91" t="s">
        <v>213</v>
      </c>
      <c r="F379" s="11" t="s">
        <v>7</v>
      </c>
      <c r="G379" s="26">
        <f>G380+G384</f>
        <v>11284.3</v>
      </c>
      <c r="H379" s="26">
        <f>H380+H384</f>
        <v>-1458.6</v>
      </c>
      <c r="I379" s="26">
        <f>I380+I384</f>
        <v>9825.7000000000007</v>
      </c>
      <c r="J379" s="3"/>
      <c r="K379" s="259"/>
    </row>
    <row r="380" spans="1:11" ht="48" x14ac:dyDescent="0.2">
      <c r="A380" s="72" t="s">
        <v>404</v>
      </c>
      <c r="B380" s="144" t="s">
        <v>37</v>
      </c>
      <c r="C380" s="143" t="s">
        <v>16</v>
      </c>
      <c r="D380" s="143" t="s">
        <v>16</v>
      </c>
      <c r="E380" s="91" t="s">
        <v>213</v>
      </c>
      <c r="F380" s="11" t="s">
        <v>171</v>
      </c>
      <c r="G380" s="26">
        <f>G381</f>
        <v>6279.6</v>
      </c>
      <c r="H380" s="26">
        <f>H381</f>
        <v>0</v>
      </c>
      <c r="I380" s="26">
        <f>I381</f>
        <v>6279.6</v>
      </c>
      <c r="J380" s="3"/>
      <c r="K380" s="259"/>
    </row>
    <row r="381" spans="1:11" x14ac:dyDescent="0.2">
      <c r="A381" s="5" t="s">
        <v>477</v>
      </c>
      <c r="B381" s="144" t="s">
        <v>37</v>
      </c>
      <c r="C381" s="143" t="s">
        <v>16</v>
      </c>
      <c r="D381" s="143" t="s">
        <v>16</v>
      </c>
      <c r="E381" s="91" t="s">
        <v>213</v>
      </c>
      <c r="F381" s="11" t="s">
        <v>476</v>
      </c>
      <c r="G381" s="26">
        <f>G382+G383</f>
        <v>6279.6</v>
      </c>
      <c r="H381" s="26">
        <f>H382+H383</f>
        <v>0</v>
      </c>
      <c r="I381" s="26">
        <f>I382+I383</f>
        <v>6279.6</v>
      </c>
      <c r="J381" s="3"/>
      <c r="K381" s="259"/>
    </row>
    <row r="382" spans="1:11" ht="25.5" x14ac:dyDescent="0.2">
      <c r="A382" s="74" t="s">
        <v>508</v>
      </c>
      <c r="B382" s="146" t="s">
        <v>37</v>
      </c>
      <c r="C382" s="132" t="s">
        <v>16</v>
      </c>
      <c r="D382" s="132" t="s">
        <v>16</v>
      </c>
      <c r="E382" s="92" t="s">
        <v>213</v>
      </c>
      <c r="F382" s="65" t="s">
        <v>478</v>
      </c>
      <c r="G382" s="67">
        <v>6094.6</v>
      </c>
      <c r="H382" s="67">
        <v>0</v>
      </c>
      <c r="I382" s="67">
        <f>G382+H382</f>
        <v>6094.6</v>
      </c>
      <c r="J382" s="3"/>
      <c r="K382" s="259"/>
    </row>
    <row r="383" spans="1:11" ht="25.5" x14ac:dyDescent="0.2">
      <c r="A383" s="74" t="s">
        <v>395</v>
      </c>
      <c r="B383" s="146" t="s">
        <v>37</v>
      </c>
      <c r="C383" s="132" t="s">
        <v>16</v>
      </c>
      <c r="D383" s="132" t="s">
        <v>16</v>
      </c>
      <c r="E383" s="92" t="s">
        <v>213</v>
      </c>
      <c r="F383" s="65" t="s">
        <v>481</v>
      </c>
      <c r="G383" s="67">
        <v>185</v>
      </c>
      <c r="H383" s="67">
        <v>0</v>
      </c>
      <c r="I383" s="67">
        <f>G383+H383</f>
        <v>185</v>
      </c>
      <c r="J383" s="3"/>
      <c r="K383" s="259"/>
    </row>
    <row r="384" spans="1:11" ht="25.5" x14ac:dyDescent="0.2">
      <c r="A384" s="106" t="s">
        <v>387</v>
      </c>
      <c r="B384" s="144" t="s">
        <v>37</v>
      </c>
      <c r="C384" s="143" t="s">
        <v>16</v>
      </c>
      <c r="D384" s="143" t="s">
        <v>16</v>
      </c>
      <c r="E384" s="91" t="s">
        <v>213</v>
      </c>
      <c r="F384" s="11" t="s">
        <v>173</v>
      </c>
      <c r="G384" s="26">
        <f>G385</f>
        <v>5004.7</v>
      </c>
      <c r="H384" s="26">
        <f>H385</f>
        <v>-1458.6</v>
      </c>
      <c r="I384" s="26">
        <f>I385</f>
        <v>3546.1000000000004</v>
      </c>
      <c r="J384" s="3"/>
      <c r="K384" s="259"/>
    </row>
    <row r="385" spans="1:11" ht="25.5" x14ac:dyDescent="0.2">
      <c r="A385" s="106" t="s">
        <v>388</v>
      </c>
      <c r="B385" s="144" t="s">
        <v>37</v>
      </c>
      <c r="C385" s="143" t="s">
        <v>16</v>
      </c>
      <c r="D385" s="143" t="s">
        <v>16</v>
      </c>
      <c r="E385" s="91" t="s">
        <v>213</v>
      </c>
      <c r="F385" s="11" t="s">
        <v>174</v>
      </c>
      <c r="G385" s="26">
        <f>G386+G387</f>
        <v>5004.7</v>
      </c>
      <c r="H385" s="26">
        <f>H386+H387</f>
        <v>-1458.6</v>
      </c>
      <c r="I385" s="26">
        <f>I386+I387</f>
        <v>3546.1000000000004</v>
      </c>
      <c r="J385" s="3"/>
      <c r="K385" s="259"/>
    </row>
    <row r="386" spans="1:11" ht="25.5" x14ac:dyDescent="0.2">
      <c r="A386" s="108" t="s">
        <v>114</v>
      </c>
      <c r="B386" s="146" t="s">
        <v>37</v>
      </c>
      <c r="C386" s="132" t="s">
        <v>16</v>
      </c>
      <c r="D386" s="132" t="s">
        <v>16</v>
      </c>
      <c r="E386" s="92" t="s">
        <v>213</v>
      </c>
      <c r="F386" s="65" t="s">
        <v>115</v>
      </c>
      <c r="G386" s="67">
        <v>858.7</v>
      </c>
      <c r="H386" s="67">
        <v>-300</v>
      </c>
      <c r="I386" s="67">
        <f>G386+H386</f>
        <v>558.70000000000005</v>
      </c>
      <c r="J386" s="3"/>
      <c r="K386" s="259"/>
    </row>
    <row r="387" spans="1:11" ht="25.5" x14ac:dyDescent="0.2">
      <c r="A387" s="78" t="s">
        <v>391</v>
      </c>
      <c r="B387" s="146" t="s">
        <v>37</v>
      </c>
      <c r="C387" s="132" t="s">
        <v>16</v>
      </c>
      <c r="D387" s="132" t="s">
        <v>16</v>
      </c>
      <c r="E387" s="92" t="s">
        <v>213</v>
      </c>
      <c r="F387" s="65" t="s">
        <v>86</v>
      </c>
      <c r="G387" s="67">
        <v>4146</v>
      </c>
      <c r="H387" s="67">
        <v>-1158.5999999999999</v>
      </c>
      <c r="I387" s="67">
        <f>G387+H387</f>
        <v>2987.4</v>
      </c>
      <c r="J387" s="3"/>
      <c r="K387" s="259"/>
    </row>
    <row r="388" spans="1:11" ht="108" x14ac:dyDescent="0.2">
      <c r="A388" s="51" t="s">
        <v>426</v>
      </c>
      <c r="B388" s="91" t="s">
        <v>37</v>
      </c>
      <c r="C388" s="138" t="s">
        <v>16</v>
      </c>
      <c r="D388" s="138" t="s">
        <v>16</v>
      </c>
      <c r="E388" s="91" t="s">
        <v>416</v>
      </c>
      <c r="F388" s="91" t="s">
        <v>7</v>
      </c>
      <c r="G388" s="33">
        <f>G389+G392</f>
        <v>679.09999999999991</v>
      </c>
      <c r="H388" s="33">
        <f>H389+H392</f>
        <v>0</v>
      </c>
      <c r="I388" s="33">
        <f>I389+I392</f>
        <v>679.09999999999991</v>
      </c>
      <c r="J388" s="3"/>
      <c r="K388" s="259"/>
    </row>
    <row r="389" spans="1:11" ht="48" x14ac:dyDescent="0.2">
      <c r="A389" s="72" t="s">
        <v>404</v>
      </c>
      <c r="B389" s="91" t="s">
        <v>37</v>
      </c>
      <c r="C389" s="138" t="s">
        <v>16</v>
      </c>
      <c r="D389" s="138" t="s">
        <v>16</v>
      </c>
      <c r="E389" s="91" t="s">
        <v>416</v>
      </c>
      <c r="F389" s="91" t="s">
        <v>171</v>
      </c>
      <c r="G389" s="33">
        <f t="shared" ref="G389:I390" si="64">G390</f>
        <v>662.59999999999991</v>
      </c>
      <c r="H389" s="33">
        <f t="shared" si="64"/>
        <v>0</v>
      </c>
      <c r="I389" s="33">
        <f t="shared" si="64"/>
        <v>662.59999999999991</v>
      </c>
      <c r="J389" s="3"/>
      <c r="K389" s="259"/>
    </row>
    <row r="390" spans="1:11" ht="24" x14ac:dyDescent="0.2">
      <c r="A390" s="51" t="s">
        <v>172</v>
      </c>
      <c r="B390" s="91" t="s">
        <v>37</v>
      </c>
      <c r="C390" s="138" t="s">
        <v>16</v>
      </c>
      <c r="D390" s="138" t="s">
        <v>16</v>
      </c>
      <c r="E390" s="91" t="s">
        <v>416</v>
      </c>
      <c r="F390" s="91" t="s">
        <v>170</v>
      </c>
      <c r="G390" s="33">
        <f t="shared" si="64"/>
        <v>662.59999999999991</v>
      </c>
      <c r="H390" s="33">
        <f t="shared" si="64"/>
        <v>0</v>
      </c>
      <c r="I390" s="33">
        <f t="shared" si="64"/>
        <v>662.59999999999991</v>
      </c>
      <c r="J390" s="3"/>
      <c r="K390" s="259"/>
    </row>
    <row r="391" spans="1:11" ht="24" x14ac:dyDescent="0.2">
      <c r="A391" s="125" t="s">
        <v>394</v>
      </c>
      <c r="B391" s="92" t="s">
        <v>37</v>
      </c>
      <c r="C391" s="132" t="s">
        <v>16</v>
      </c>
      <c r="D391" s="132" t="s">
        <v>16</v>
      </c>
      <c r="E391" s="92" t="s">
        <v>416</v>
      </c>
      <c r="F391" s="92" t="s">
        <v>87</v>
      </c>
      <c r="G391" s="67">
        <f>508.9+153.7</f>
        <v>662.59999999999991</v>
      </c>
      <c r="H391" s="67"/>
      <c r="I391" s="67">
        <f>G391+H391</f>
        <v>662.59999999999991</v>
      </c>
      <c r="J391" s="3"/>
      <c r="K391" s="259"/>
    </row>
    <row r="392" spans="1:11" ht="24" x14ac:dyDescent="0.2">
      <c r="A392" s="121" t="s">
        <v>387</v>
      </c>
      <c r="B392" s="91" t="s">
        <v>37</v>
      </c>
      <c r="C392" s="138" t="s">
        <v>16</v>
      </c>
      <c r="D392" s="138" t="s">
        <v>16</v>
      </c>
      <c r="E392" s="91" t="s">
        <v>416</v>
      </c>
      <c r="F392" s="91" t="s">
        <v>173</v>
      </c>
      <c r="G392" s="26">
        <f>G393</f>
        <v>16.5</v>
      </c>
      <c r="H392" s="26">
        <f>H393</f>
        <v>0</v>
      </c>
      <c r="I392" s="26">
        <f>I393</f>
        <v>16.5</v>
      </c>
      <c r="J392" s="3"/>
      <c r="K392" s="259"/>
    </row>
    <row r="393" spans="1:11" ht="24" x14ac:dyDescent="0.2">
      <c r="A393" s="121" t="s">
        <v>388</v>
      </c>
      <c r="B393" s="91" t="s">
        <v>37</v>
      </c>
      <c r="C393" s="138" t="s">
        <v>16</v>
      </c>
      <c r="D393" s="138" t="s">
        <v>16</v>
      </c>
      <c r="E393" s="91" t="s">
        <v>416</v>
      </c>
      <c r="F393" s="91" t="s">
        <v>174</v>
      </c>
      <c r="G393" s="26">
        <f>G394+G395</f>
        <v>16.5</v>
      </c>
      <c r="H393" s="26">
        <f>H394+H395</f>
        <v>0</v>
      </c>
      <c r="I393" s="26">
        <f>I394+I395</f>
        <v>16.5</v>
      </c>
      <c r="J393" s="3"/>
      <c r="K393" s="259"/>
    </row>
    <row r="394" spans="1:11" ht="24" x14ac:dyDescent="0.2">
      <c r="A394" s="27" t="s">
        <v>114</v>
      </c>
      <c r="B394" s="65" t="s">
        <v>37</v>
      </c>
      <c r="C394" s="66" t="s">
        <v>16</v>
      </c>
      <c r="D394" s="66" t="s">
        <v>16</v>
      </c>
      <c r="E394" s="92" t="s">
        <v>416</v>
      </c>
      <c r="F394" s="65" t="s">
        <v>115</v>
      </c>
      <c r="G394" s="124">
        <f>8.5</f>
        <v>8.5</v>
      </c>
      <c r="H394" s="124"/>
      <c r="I394" s="67">
        <f>G394+H394</f>
        <v>8.5</v>
      </c>
      <c r="J394" s="3"/>
      <c r="K394" s="259"/>
    </row>
    <row r="395" spans="1:11" ht="25.5" x14ac:dyDescent="0.2">
      <c r="A395" s="78" t="s">
        <v>391</v>
      </c>
      <c r="B395" s="65" t="s">
        <v>37</v>
      </c>
      <c r="C395" s="66" t="s">
        <v>16</v>
      </c>
      <c r="D395" s="66" t="s">
        <v>16</v>
      </c>
      <c r="E395" s="92" t="s">
        <v>416</v>
      </c>
      <c r="F395" s="65" t="s">
        <v>86</v>
      </c>
      <c r="G395" s="124">
        <f>16.5-G394</f>
        <v>8</v>
      </c>
      <c r="H395" s="124"/>
      <c r="I395" s="67">
        <f>G395+H395</f>
        <v>8</v>
      </c>
      <c r="J395" s="3"/>
      <c r="K395" s="259"/>
    </row>
    <row r="396" spans="1:11" x14ac:dyDescent="0.2">
      <c r="A396" s="42" t="s">
        <v>52</v>
      </c>
      <c r="B396" s="23" t="s">
        <v>37</v>
      </c>
      <c r="C396" s="52" t="s">
        <v>11</v>
      </c>
      <c r="D396" s="52" t="s">
        <v>56</v>
      </c>
      <c r="E396" s="23" t="s">
        <v>7</v>
      </c>
      <c r="F396" s="23" t="s">
        <v>7</v>
      </c>
      <c r="G396" s="25">
        <f>G404+G397</f>
        <v>34803.699999999997</v>
      </c>
      <c r="H396" s="25">
        <f>H404+H397</f>
        <v>351.7</v>
      </c>
      <c r="I396" s="25">
        <f>I404+I397</f>
        <v>35155.4</v>
      </c>
      <c r="J396" s="3"/>
      <c r="K396" s="259"/>
    </row>
    <row r="397" spans="1:11" x14ac:dyDescent="0.2">
      <c r="A397" s="5" t="s">
        <v>20</v>
      </c>
      <c r="B397" s="11" t="s">
        <v>37</v>
      </c>
      <c r="C397" s="13" t="s">
        <v>11</v>
      </c>
      <c r="D397" s="13" t="s">
        <v>18</v>
      </c>
      <c r="E397" s="11"/>
      <c r="F397" s="11"/>
      <c r="G397" s="26">
        <f>G398</f>
        <v>34411.599999999999</v>
      </c>
      <c r="H397" s="26">
        <f t="shared" ref="H397:I401" si="65">H398</f>
        <v>0</v>
      </c>
      <c r="I397" s="26">
        <f t="shared" si="65"/>
        <v>34411.599999999999</v>
      </c>
      <c r="J397" s="3"/>
      <c r="K397" s="259"/>
    </row>
    <row r="398" spans="1:11" x14ac:dyDescent="0.2">
      <c r="A398" s="5" t="s">
        <v>148</v>
      </c>
      <c r="B398" s="11" t="s">
        <v>37</v>
      </c>
      <c r="C398" s="13" t="s">
        <v>11</v>
      </c>
      <c r="D398" s="13" t="s">
        <v>18</v>
      </c>
      <c r="E398" s="11" t="s">
        <v>147</v>
      </c>
      <c r="F398" s="11"/>
      <c r="G398" s="26">
        <f>G399</f>
        <v>34411.599999999999</v>
      </c>
      <c r="H398" s="26">
        <f t="shared" si="65"/>
        <v>0</v>
      </c>
      <c r="I398" s="26">
        <f t="shared" si="65"/>
        <v>34411.599999999999</v>
      </c>
      <c r="J398" s="3"/>
      <c r="K398" s="259"/>
    </row>
    <row r="399" spans="1:11" ht="36" x14ac:dyDescent="0.2">
      <c r="A399" s="5" t="s">
        <v>195</v>
      </c>
      <c r="B399" s="11" t="s">
        <v>37</v>
      </c>
      <c r="C399" s="13" t="s">
        <v>545</v>
      </c>
      <c r="D399" s="13" t="s">
        <v>18</v>
      </c>
      <c r="E399" s="11" t="s">
        <v>196</v>
      </c>
      <c r="F399" s="11"/>
      <c r="G399" s="26">
        <f>G400</f>
        <v>34411.599999999999</v>
      </c>
      <c r="H399" s="26">
        <f t="shared" si="65"/>
        <v>0</v>
      </c>
      <c r="I399" s="26">
        <f t="shared" si="65"/>
        <v>34411.599999999999</v>
      </c>
      <c r="J399" s="3"/>
      <c r="K399" s="259"/>
    </row>
    <row r="400" spans="1:11" ht="24" x14ac:dyDescent="0.2">
      <c r="A400" s="5" t="s">
        <v>166</v>
      </c>
      <c r="B400" s="11" t="s">
        <v>37</v>
      </c>
      <c r="C400" s="13" t="s">
        <v>11</v>
      </c>
      <c r="D400" s="13" t="s">
        <v>18</v>
      </c>
      <c r="E400" s="11" t="s">
        <v>196</v>
      </c>
      <c r="F400" s="11" t="s">
        <v>164</v>
      </c>
      <c r="G400" s="26">
        <f>G401</f>
        <v>34411.599999999999</v>
      </c>
      <c r="H400" s="26">
        <f t="shared" si="65"/>
        <v>0</v>
      </c>
      <c r="I400" s="26">
        <f t="shared" si="65"/>
        <v>34411.599999999999</v>
      </c>
      <c r="J400" s="3"/>
      <c r="K400" s="259"/>
    </row>
    <row r="401" spans="1:11" ht="16.5" customHeight="1" x14ac:dyDescent="0.2">
      <c r="A401" s="5" t="s">
        <v>198</v>
      </c>
      <c r="B401" s="11" t="s">
        <v>37</v>
      </c>
      <c r="C401" s="13" t="s">
        <v>11</v>
      </c>
      <c r="D401" s="13" t="s">
        <v>18</v>
      </c>
      <c r="E401" s="11" t="s">
        <v>196</v>
      </c>
      <c r="F401" s="11" t="s">
        <v>168</v>
      </c>
      <c r="G401" s="26">
        <f>G402</f>
        <v>34411.599999999999</v>
      </c>
      <c r="H401" s="26">
        <f t="shared" si="65"/>
        <v>0</v>
      </c>
      <c r="I401" s="26">
        <f t="shared" si="65"/>
        <v>34411.599999999999</v>
      </c>
      <c r="J401" s="3"/>
      <c r="K401" s="259"/>
    </row>
    <row r="402" spans="1:11" ht="40.5" customHeight="1" x14ac:dyDescent="0.2">
      <c r="A402" s="27" t="s">
        <v>381</v>
      </c>
      <c r="B402" s="65" t="s">
        <v>37</v>
      </c>
      <c r="C402" s="66" t="s">
        <v>11</v>
      </c>
      <c r="D402" s="66" t="s">
        <v>18</v>
      </c>
      <c r="E402" s="92" t="s">
        <v>196</v>
      </c>
      <c r="F402" s="65" t="s">
        <v>93</v>
      </c>
      <c r="G402" s="124">
        <f>33722.4+689.2</f>
        <v>34411.599999999999</v>
      </c>
      <c r="H402" s="124"/>
      <c r="I402" s="67">
        <f>G402+H402</f>
        <v>34411.599999999999</v>
      </c>
      <c r="J402" s="3"/>
      <c r="K402" s="259"/>
    </row>
    <row r="403" spans="1:11" ht="16.5" customHeight="1" x14ac:dyDescent="0.2">
      <c r="A403" s="27" t="s">
        <v>546</v>
      </c>
      <c r="B403" s="65" t="s">
        <v>37</v>
      </c>
      <c r="C403" s="66" t="s">
        <v>11</v>
      </c>
      <c r="D403" s="66" t="s">
        <v>18</v>
      </c>
      <c r="E403" s="92" t="s">
        <v>196</v>
      </c>
      <c r="F403" s="65" t="s">
        <v>93</v>
      </c>
      <c r="G403" s="124">
        <f>33722.4+689.2</f>
        <v>34411.599999999999</v>
      </c>
      <c r="H403" s="124"/>
      <c r="I403" s="67">
        <f>G403+H403</f>
        <v>34411.599999999999</v>
      </c>
      <c r="J403" s="3"/>
      <c r="K403" s="259"/>
    </row>
    <row r="404" spans="1:11" ht="13.5" x14ac:dyDescent="0.2">
      <c r="A404" s="5" t="s">
        <v>24</v>
      </c>
      <c r="B404" s="142" t="s">
        <v>37</v>
      </c>
      <c r="C404" s="143" t="s">
        <v>11</v>
      </c>
      <c r="D404" s="143" t="s">
        <v>11</v>
      </c>
      <c r="E404" s="147"/>
      <c r="F404" s="147"/>
      <c r="G404" s="35">
        <f>G405+G418</f>
        <v>392.1</v>
      </c>
      <c r="H404" s="35">
        <f>H405+H418+H423</f>
        <v>351.7</v>
      </c>
      <c r="I404" s="35">
        <f>I405+I418+I423</f>
        <v>743.8</v>
      </c>
      <c r="J404" s="3"/>
      <c r="K404" s="259"/>
    </row>
    <row r="405" spans="1:11" ht="27.75" customHeight="1" x14ac:dyDescent="0.2">
      <c r="A405" s="5" t="s">
        <v>206</v>
      </c>
      <c r="B405" s="142" t="s">
        <v>37</v>
      </c>
      <c r="C405" s="139" t="s">
        <v>11</v>
      </c>
      <c r="D405" s="139" t="s">
        <v>11</v>
      </c>
      <c r="E405" s="91" t="s">
        <v>240</v>
      </c>
      <c r="F405" s="142"/>
      <c r="G405" s="35">
        <f>G414+G410+G406</f>
        <v>309.90000000000003</v>
      </c>
      <c r="H405" s="35">
        <f>H414+H410+H406</f>
        <v>0</v>
      </c>
      <c r="I405" s="35">
        <f>I414+I410+I406</f>
        <v>309.90000000000003</v>
      </c>
      <c r="J405" s="3"/>
      <c r="K405" s="259"/>
    </row>
    <row r="406" spans="1:11" ht="25.5" customHeight="1" x14ac:dyDescent="0.2">
      <c r="A406" s="90" t="s">
        <v>432</v>
      </c>
      <c r="B406" s="142" t="s">
        <v>37</v>
      </c>
      <c r="C406" s="139" t="s">
        <v>11</v>
      </c>
      <c r="D406" s="139" t="s">
        <v>11</v>
      </c>
      <c r="E406" s="91" t="s">
        <v>283</v>
      </c>
      <c r="F406" s="142"/>
      <c r="G406" s="35">
        <f t="shared" ref="G406:I408" si="66">G407</f>
        <v>259.10000000000002</v>
      </c>
      <c r="H406" s="35">
        <f t="shared" si="66"/>
        <v>0</v>
      </c>
      <c r="I406" s="35">
        <f t="shared" si="66"/>
        <v>259.10000000000002</v>
      </c>
      <c r="J406" s="3"/>
      <c r="K406" s="259"/>
    </row>
    <row r="407" spans="1:11" ht="24" x14ac:dyDescent="0.2">
      <c r="A407" s="109" t="s">
        <v>387</v>
      </c>
      <c r="B407" s="142" t="s">
        <v>37</v>
      </c>
      <c r="C407" s="139" t="s">
        <v>11</v>
      </c>
      <c r="D407" s="139" t="s">
        <v>11</v>
      </c>
      <c r="E407" s="91" t="s">
        <v>283</v>
      </c>
      <c r="F407" s="91" t="s">
        <v>173</v>
      </c>
      <c r="G407" s="35">
        <f t="shared" si="66"/>
        <v>259.10000000000002</v>
      </c>
      <c r="H407" s="35">
        <f t="shared" si="66"/>
        <v>0</v>
      </c>
      <c r="I407" s="35">
        <f t="shared" si="66"/>
        <v>259.10000000000002</v>
      </c>
      <c r="J407" s="3"/>
      <c r="K407" s="259"/>
    </row>
    <row r="408" spans="1:11" ht="24" x14ac:dyDescent="0.2">
      <c r="A408" s="109" t="s">
        <v>388</v>
      </c>
      <c r="B408" s="142" t="s">
        <v>37</v>
      </c>
      <c r="C408" s="139" t="s">
        <v>11</v>
      </c>
      <c r="D408" s="139" t="s">
        <v>11</v>
      </c>
      <c r="E408" s="91" t="s">
        <v>283</v>
      </c>
      <c r="F408" s="91" t="s">
        <v>174</v>
      </c>
      <c r="G408" s="35">
        <f t="shared" si="66"/>
        <v>259.10000000000002</v>
      </c>
      <c r="H408" s="35">
        <f t="shared" si="66"/>
        <v>0</v>
      </c>
      <c r="I408" s="35">
        <f t="shared" si="66"/>
        <v>259.10000000000002</v>
      </c>
      <c r="J408" s="3"/>
      <c r="K408" s="259"/>
    </row>
    <row r="409" spans="1:11" ht="25.5" customHeight="1" x14ac:dyDescent="0.2">
      <c r="A409" s="122" t="s">
        <v>365</v>
      </c>
      <c r="B409" s="92" t="s">
        <v>37</v>
      </c>
      <c r="C409" s="132" t="s">
        <v>11</v>
      </c>
      <c r="D409" s="132" t="s">
        <v>11</v>
      </c>
      <c r="E409" s="92" t="s">
        <v>283</v>
      </c>
      <c r="F409" s="92" t="s">
        <v>86</v>
      </c>
      <c r="G409" s="67">
        <v>259.10000000000002</v>
      </c>
      <c r="H409" s="67"/>
      <c r="I409" s="67">
        <f>G409+H409</f>
        <v>259.10000000000002</v>
      </c>
      <c r="J409" s="3"/>
      <c r="K409" s="259"/>
    </row>
    <row r="410" spans="1:11" x14ac:dyDescent="0.2">
      <c r="A410" s="90" t="s">
        <v>241</v>
      </c>
      <c r="B410" s="142" t="s">
        <v>37</v>
      </c>
      <c r="C410" s="139" t="s">
        <v>11</v>
      </c>
      <c r="D410" s="139" t="s">
        <v>11</v>
      </c>
      <c r="E410" s="91" t="s">
        <v>243</v>
      </c>
      <c r="F410" s="142"/>
      <c r="G410" s="35">
        <f t="shared" ref="G410:I412" si="67">G411</f>
        <v>33.200000000000003</v>
      </c>
      <c r="H410" s="35">
        <f t="shared" si="67"/>
        <v>0</v>
      </c>
      <c r="I410" s="35">
        <f t="shared" si="67"/>
        <v>33.200000000000003</v>
      </c>
      <c r="J410" s="3"/>
      <c r="K410" s="259"/>
    </row>
    <row r="411" spans="1:11" ht="24" x14ac:dyDescent="0.2">
      <c r="A411" s="109" t="s">
        <v>387</v>
      </c>
      <c r="B411" s="142" t="s">
        <v>37</v>
      </c>
      <c r="C411" s="139" t="s">
        <v>11</v>
      </c>
      <c r="D411" s="139" t="s">
        <v>11</v>
      </c>
      <c r="E411" s="91" t="s">
        <v>243</v>
      </c>
      <c r="F411" s="91" t="s">
        <v>173</v>
      </c>
      <c r="G411" s="35">
        <f t="shared" si="67"/>
        <v>33.200000000000003</v>
      </c>
      <c r="H411" s="35">
        <f t="shared" si="67"/>
        <v>0</v>
      </c>
      <c r="I411" s="35">
        <f t="shared" si="67"/>
        <v>33.200000000000003</v>
      </c>
      <c r="J411" s="3"/>
      <c r="K411" s="259"/>
    </row>
    <row r="412" spans="1:11" ht="24" x14ac:dyDescent="0.2">
      <c r="A412" s="109" t="s">
        <v>388</v>
      </c>
      <c r="B412" s="142" t="s">
        <v>37</v>
      </c>
      <c r="C412" s="139" t="s">
        <v>11</v>
      </c>
      <c r="D412" s="139" t="s">
        <v>11</v>
      </c>
      <c r="E412" s="91" t="s">
        <v>243</v>
      </c>
      <c r="F412" s="91" t="s">
        <v>174</v>
      </c>
      <c r="G412" s="35">
        <f t="shared" si="67"/>
        <v>33.200000000000003</v>
      </c>
      <c r="H412" s="35">
        <f t="shared" si="67"/>
        <v>0</v>
      </c>
      <c r="I412" s="35">
        <f t="shared" si="67"/>
        <v>33.200000000000003</v>
      </c>
      <c r="J412" s="3"/>
      <c r="K412" s="259"/>
    </row>
    <row r="413" spans="1:11" ht="24" x14ac:dyDescent="0.2">
      <c r="A413" s="122" t="s">
        <v>391</v>
      </c>
      <c r="B413" s="92" t="s">
        <v>37</v>
      </c>
      <c r="C413" s="132" t="s">
        <v>11</v>
      </c>
      <c r="D413" s="132" t="s">
        <v>11</v>
      </c>
      <c r="E413" s="92" t="s">
        <v>243</v>
      </c>
      <c r="F413" s="92" t="s">
        <v>86</v>
      </c>
      <c r="G413" s="67">
        <v>33.200000000000003</v>
      </c>
      <c r="H413" s="67"/>
      <c r="I413" s="67">
        <f>G413+H413</f>
        <v>33.200000000000003</v>
      </c>
      <c r="J413" s="3"/>
      <c r="K413" s="259"/>
    </row>
    <row r="414" spans="1:11" ht="24" x14ac:dyDescent="0.2">
      <c r="A414" s="90" t="s">
        <v>242</v>
      </c>
      <c r="B414" s="142" t="s">
        <v>37</v>
      </c>
      <c r="C414" s="139" t="s">
        <v>11</v>
      </c>
      <c r="D414" s="139" t="s">
        <v>11</v>
      </c>
      <c r="E414" s="91" t="s">
        <v>284</v>
      </c>
      <c r="F414" s="142"/>
      <c r="G414" s="35">
        <f t="shared" ref="G414:I416" si="68">G415</f>
        <v>17.600000000000001</v>
      </c>
      <c r="H414" s="35">
        <f t="shared" si="68"/>
        <v>0</v>
      </c>
      <c r="I414" s="35">
        <f t="shared" si="68"/>
        <v>17.600000000000001</v>
      </c>
      <c r="J414" s="3"/>
      <c r="K414" s="259"/>
    </row>
    <row r="415" spans="1:11" ht="24" x14ac:dyDescent="0.2">
      <c r="A415" s="109" t="s">
        <v>387</v>
      </c>
      <c r="B415" s="142" t="s">
        <v>37</v>
      </c>
      <c r="C415" s="139" t="s">
        <v>11</v>
      </c>
      <c r="D415" s="139" t="s">
        <v>11</v>
      </c>
      <c r="E415" s="91" t="s">
        <v>284</v>
      </c>
      <c r="F415" s="91" t="s">
        <v>173</v>
      </c>
      <c r="G415" s="35">
        <f t="shared" si="68"/>
        <v>17.600000000000001</v>
      </c>
      <c r="H415" s="35">
        <f t="shared" si="68"/>
        <v>0</v>
      </c>
      <c r="I415" s="35">
        <f t="shared" si="68"/>
        <v>17.600000000000001</v>
      </c>
      <c r="J415" s="3"/>
      <c r="K415" s="259"/>
    </row>
    <row r="416" spans="1:11" ht="24" x14ac:dyDescent="0.2">
      <c r="A416" s="109" t="s">
        <v>388</v>
      </c>
      <c r="B416" s="142" t="s">
        <v>37</v>
      </c>
      <c r="C416" s="139" t="s">
        <v>11</v>
      </c>
      <c r="D416" s="139" t="s">
        <v>11</v>
      </c>
      <c r="E416" s="91" t="s">
        <v>284</v>
      </c>
      <c r="F416" s="91" t="s">
        <v>174</v>
      </c>
      <c r="G416" s="35">
        <f t="shared" si="68"/>
        <v>17.600000000000001</v>
      </c>
      <c r="H416" s="35">
        <f t="shared" si="68"/>
        <v>0</v>
      </c>
      <c r="I416" s="35">
        <f t="shared" si="68"/>
        <v>17.600000000000001</v>
      </c>
      <c r="J416" s="3"/>
      <c r="K416" s="259"/>
    </row>
    <row r="417" spans="1:11" ht="24" x14ac:dyDescent="0.2">
      <c r="A417" s="123" t="s">
        <v>391</v>
      </c>
      <c r="B417" s="92" t="s">
        <v>37</v>
      </c>
      <c r="C417" s="132" t="s">
        <v>11</v>
      </c>
      <c r="D417" s="132" t="s">
        <v>11</v>
      </c>
      <c r="E417" s="92" t="s">
        <v>284</v>
      </c>
      <c r="F417" s="92" t="s">
        <v>86</v>
      </c>
      <c r="G417" s="67">
        <v>17.600000000000001</v>
      </c>
      <c r="H417" s="67"/>
      <c r="I417" s="67">
        <f>G417+H417</f>
        <v>17.600000000000001</v>
      </c>
      <c r="J417" s="3"/>
      <c r="K417" s="259"/>
    </row>
    <row r="418" spans="1:11" ht="36" x14ac:dyDescent="0.2">
      <c r="A418" s="121" t="s">
        <v>256</v>
      </c>
      <c r="B418" s="91" t="s">
        <v>37</v>
      </c>
      <c r="C418" s="139" t="s">
        <v>11</v>
      </c>
      <c r="D418" s="139" t="s">
        <v>11</v>
      </c>
      <c r="E418" s="91" t="s">
        <v>252</v>
      </c>
      <c r="F418" s="91"/>
      <c r="G418" s="26">
        <f t="shared" ref="G418:I421" si="69">G419</f>
        <v>82.2</v>
      </c>
      <c r="H418" s="26">
        <f t="shared" si="69"/>
        <v>0</v>
      </c>
      <c r="I418" s="26">
        <f t="shared" si="69"/>
        <v>82.2</v>
      </c>
      <c r="J418" s="3"/>
      <c r="K418" s="259"/>
    </row>
    <row r="419" spans="1:11" ht="24" x14ac:dyDescent="0.2">
      <c r="A419" s="121" t="s">
        <v>360</v>
      </c>
      <c r="B419" s="91" t="s">
        <v>37</v>
      </c>
      <c r="C419" s="139" t="s">
        <v>11</v>
      </c>
      <c r="D419" s="139" t="s">
        <v>11</v>
      </c>
      <c r="E419" s="91" t="s">
        <v>361</v>
      </c>
      <c r="F419" s="91"/>
      <c r="G419" s="26">
        <f t="shared" si="69"/>
        <v>82.2</v>
      </c>
      <c r="H419" s="26">
        <f t="shared" si="69"/>
        <v>0</v>
      </c>
      <c r="I419" s="26">
        <f t="shared" si="69"/>
        <v>82.2</v>
      </c>
      <c r="J419" s="3"/>
      <c r="K419" s="259"/>
    </row>
    <row r="420" spans="1:11" ht="24" x14ac:dyDescent="0.2">
      <c r="A420" s="121" t="s">
        <v>387</v>
      </c>
      <c r="B420" s="91" t="s">
        <v>37</v>
      </c>
      <c r="C420" s="139" t="s">
        <v>11</v>
      </c>
      <c r="D420" s="139" t="s">
        <v>11</v>
      </c>
      <c r="E420" s="91" t="s">
        <v>361</v>
      </c>
      <c r="F420" s="91" t="s">
        <v>173</v>
      </c>
      <c r="G420" s="35">
        <f t="shared" si="69"/>
        <v>82.2</v>
      </c>
      <c r="H420" s="35">
        <f t="shared" si="69"/>
        <v>0</v>
      </c>
      <c r="I420" s="35">
        <f t="shared" si="69"/>
        <v>82.2</v>
      </c>
      <c r="J420" s="3"/>
      <c r="K420" s="259"/>
    </row>
    <row r="421" spans="1:11" ht="24" x14ac:dyDescent="0.2">
      <c r="A421" s="121" t="s">
        <v>388</v>
      </c>
      <c r="B421" s="91" t="s">
        <v>37</v>
      </c>
      <c r="C421" s="139" t="s">
        <v>11</v>
      </c>
      <c r="D421" s="139" t="s">
        <v>11</v>
      </c>
      <c r="E421" s="91" t="s">
        <v>361</v>
      </c>
      <c r="F421" s="91" t="s">
        <v>174</v>
      </c>
      <c r="G421" s="35">
        <f t="shared" si="69"/>
        <v>82.2</v>
      </c>
      <c r="H421" s="35">
        <f t="shared" si="69"/>
        <v>0</v>
      </c>
      <c r="I421" s="35">
        <f t="shared" si="69"/>
        <v>82.2</v>
      </c>
      <c r="J421" s="3"/>
      <c r="K421" s="259"/>
    </row>
    <row r="422" spans="1:11" ht="24" x14ac:dyDescent="0.2">
      <c r="A422" s="123" t="s">
        <v>391</v>
      </c>
      <c r="B422" s="65" t="s">
        <v>37</v>
      </c>
      <c r="C422" s="66" t="s">
        <v>11</v>
      </c>
      <c r="D422" s="66" t="s">
        <v>11</v>
      </c>
      <c r="E422" s="65" t="s">
        <v>361</v>
      </c>
      <c r="F422" s="65" t="s">
        <v>86</v>
      </c>
      <c r="G422" s="124">
        <v>82.2</v>
      </c>
      <c r="H422" s="124"/>
      <c r="I422" s="67">
        <f>G422+H422</f>
        <v>82.2</v>
      </c>
      <c r="J422" s="3"/>
      <c r="K422" s="259"/>
    </row>
    <row r="423" spans="1:11" ht="24" x14ac:dyDescent="0.2">
      <c r="A423" s="234" t="s">
        <v>277</v>
      </c>
      <c r="B423" s="361" t="s">
        <v>37</v>
      </c>
      <c r="C423" s="362" t="s">
        <v>11</v>
      </c>
      <c r="D423" s="362" t="s">
        <v>11</v>
      </c>
      <c r="E423" s="22" t="s">
        <v>491</v>
      </c>
      <c r="F423" s="22"/>
      <c r="G423" s="360"/>
      <c r="H423" s="360">
        <f t="shared" ref="H423:I425" si="70">H424</f>
        <v>351.7</v>
      </c>
      <c r="I423" s="35">
        <f t="shared" si="70"/>
        <v>351.7</v>
      </c>
      <c r="J423" s="3"/>
      <c r="K423" s="259"/>
    </row>
    <row r="424" spans="1:11" ht="24" x14ac:dyDescent="0.2">
      <c r="A424" s="5" t="s">
        <v>166</v>
      </c>
      <c r="B424" s="361" t="s">
        <v>37</v>
      </c>
      <c r="C424" s="362" t="s">
        <v>11</v>
      </c>
      <c r="D424" s="362" t="s">
        <v>11</v>
      </c>
      <c r="E424" s="22" t="s">
        <v>491</v>
      </c>
      <c r="F424" s="22" t="s">
        <v>164</v>
      </c>
      <c r="G424" s="360"/>
      <c r="H424" s="360">
        <f t="shared" si="70"/>
        <v>351.7</v>
      </c>
      <c r="I424" s="35">
        <f t="shared" si="70"/>
        <v>351.7</v>
      </c>
      <c r="J424" s="3"/>
      <c r="K424" s="259"/>
    </row>
    <row r="425" spans="1:11" x14ac:dyDescent="0.2">
      <c r="A425" s="5" t="s">
        <v>169</v>
      </c>
      <c r="B425" s="361" t="s">
        <v>37</v>
      </c>
      <c r="C425" s="362" t="s">
        <v>11</v>
      </c>
      <c r="D425" s="362" t="s">
        <v>11</v>
      </c>
      <c r="E425" s="22" t="s">
        <v>491</v>
      </c>
      <c r="F425" s="22" t="s">
        <v>168</v>
      </c>
      <c r="G425" s="360"/>
      <c r="H425" s="360">
        <f t="shared" si="70"/>
        <v>351.7</v>
      </c>
      <c r="I425" s="35">
        <f t="shared" si="70"/>
        <v>351.7</v>
      </c>
      <c r="J425" s="3"/>
      <c r="K425" s="259"/>
    </row>
    <row r="426" spans="1:11" x14ac:dyDescent="0.2">
      <c r="A426" s="27" t="s">
        <v>99</v>
      </c>
      <c r="B426" s="65" t="s">
        <v>37</v>
      </c>
      <c r="C426" s="66" t="s">
        <v>11</v>
      </c>
      <c r="D426" s="66" t="s">
        <v>11</v>
      </c>
      <c r="E426" s="65" t="s">
        <v>491</v>
      </c>
      <c r="F426" s="65" t="s">
        <v>100</v>
      </c>
      <c r="G426" s="124"/>
      <c r="H426" s="124">
        <v>351.7</v>
      </c>
      <c r="I426" s="67">
        <f>H426</f>
        <v>351.7</v>
      </c>
      <c r="J426" s="3"/>
      <c r="K426" s="259"/>
    </row>
    <row r="427" spans="1:11" x14ac:dyDescent="0.2">
      <c r="A427" s="42" t="s">
        <v>53</v>
      </c>
      <c r="B427" s="23" t="s">
        <v>37</v>
      </c>
      <c r="C427" s="52" t="s">
        <v>14</v>
      </c>
      <c r="D427" s="52" t="s">
        <v>56</v>
      </c>
      <c r="E427" s="23" t="s">
        <v>7</v>
      </c>
      <c r="F427" s="23" t="s">
        <v>7</v>
      </c>
      <c r="G427" s="25">
        <f>G428+G437+G471</f>
        <v>45668.1</v>
      </c>
      <c r="H427" s="25">
        <f>H428+H437+H471</f>
        <v>0</v>
      </c>
      <c r="I427" s="25">
        <f>I428+I437+I471</f>
        <v>45668.1</v>
      </c>
      <c r="J427" s="3"/>
      <c r="K427" s="259"/>
    </row>
    <row r="428" spans="1:11" x14ac:dyDescent="0.2">
      <c r="A428" s="84" t="s">
        <v>25</v>
      </c>
      <c r="B428" s="91" t="s">
        <v>37</v>
      </c>
      <c r="C428" s="139" t="s">
        <v>14</v>
      </c>
      <c r="D428" s="139" t="s">
        <v>8</v>
      </c>
      <c r="E428" s="91" t="s">
        <v>7</v>
      </c>
      <c r="F428" s="91" t="s">
        <v>7</v>
      </c>
      <c r="G428" s="26">
        <f>G431</f>
        <v>5377.8</v>
      </c>
      <c r="H428" s="26">
        <f>H431</f>
        <v>0</v>
      </c>
      <c r="I428" s="26">
        <f>I431</f>
        <v>5377.8</v>
      </c>
      <c r="J428" s="3"/>
      <c r="K428" s="259"/>
    </row>
    <row r="429" spans="1:11" x14ac:dyDescent="0.2">
      <c r="A429" s="84" t="s">
        <v>148</v>
      </c>
      <c r="B429" s="91" t="s">
        <v>37</v>
      </c>
      <c r="C429" s="139" t="s">
        <v>14</v>
      </c>
      <c r="D429" s="139" t="s">
        <v>8</v>
      </c>
      <c r="E429" s="91" t="s">
        <v>147</v>
      </c>
      <c r="F429" s="91"/>
      <c r="G429" s="26">
        <f>G431</f>
        <v>5377.8</v>
      </c>
      <c r="H429" s="26">
        <f>H431</f>
        <v>0</v>
      </c>
      <c r="I429" s="26">
        <f>I431</f>
        <v>5377.8</v>
      </c>
      <c r="J429" s="3"/>
      <c r="K429" s="259"/>
    </row>
    <row r="430" spans="1:11" ht="25.5" x14ac:dyDescent="0.2">
      <c r="A430" s="84" t="s">
        <v>300</v>
      </c>
      <c r="B430" s="91" t="s">
        <v>37</v>
      </c>
      <c r="C430" s="139" t="s">
        <v>14</v>
      </c>
      <c r="D430" s="139" t="s">
        <v>8</v>
      </c>
      <c r="E430" s="91" t="s">
        <v>299</v>
      </c>
      <c r="F430" s="91"/>
      <c r="G430" s="26">
        <f t="shared" ref="G430:I431" si="71">G431</f>
        <v>5377.8</v>
      </c>
      <c r="H430" s="26">
        <f t="shared" si="71"/>
        <v>0</v>
      </c>
      <c r="I430" s="26">
        <f t="shared" si="71"/>
        <v>5377.8</v>
      </c>
      <c r="J430" s="3"/>
      <c r="K430" s="259"/>
    </row>
    <row r="431" spans="1:11" x14ac:dyDescent="0.2">
      <c r="A431" s="84" t="s">
        <v>35</v>
      </c>
      <c r="B431" s="91" t="s">
        <v>37</v>
      </c>
      <c r="C431" s="139" t="s">
        <v>14</v>
      </c>
      <c r="D431" s="139" t="s">
        <v>8</v>
      </c>
      <c r="E431" s="91" t="s">
        <v>337</v>
      </c>
      <c r="F431" s="91" t="s">
        <v>7</v>
      </c>
      <c r="G431" s="26">
        <f t="shared" si="71"/>
        <v>5377.8</v>
      </c>
      <c r="H431" s="26">
        <f t="shared" si="71"/>
        <v>0</v>
      </c>
      <c r="I431" s="26">
        <f t="shared" si="71"/>
        <v>5377.8</v>
      </c>
      <c r="J431" s="3"/>
      <c r="K431" s="259"/>
    </row>
    <row r="432" spans="1:11" x14ac:dyDescent="0.2">
      <c r="A432" s="84" t="s">
        <v>396</v>
      </c>
      <c r="B432" s="91" t="s">
        <v>37</v>
      </c>
      <c r="C432" s="139" t="s">
        <v>14</v>
      </c>
      <c r="D432" s="139" t="s">
        <v>8</v>
      </c>
      <c r="E432" s="91" t="s">
        <v>337</v>
      </c>
      <c r="F432" s="91" t="s">
        <v>179</v>
      </c>
      <c r="G432" s="26">
        <f>G435+G433</f>
        <v>5377.8</v>
      </c>
      <c r="H432" s="26">
        <f>H435+H433</f>
        <v>0</v>
      </c>
      <c r="I432" s="26">
        <f>I435+I433</f>
        <v>5377.8</v>
      </c>
      <c r="J432" s="3"/>
      <c r="K432" s="259"/>
    </row>
    <row r="433" spans="1:12" x14ac:dyDescent="0.2">
      <c r="A433" s="84" t="s">
        <v>181</v>
      </c>
      <c r="B433" s="91" t="s">
        <v>37</v>
      </c>
      <c r="C433" s="139" t="s">
        <v>14</v>
      </c>
      <c r="D433" s="139" t="s">
        <v>8</v>
      </c>
      <c r="E433" s="91" t="s">
        <v>337</v>
      </c>
      <c r="F433" s="91" t="s">
        <v>180</v>
      </c>
      <c r="G433" s="26">
        <f>G434</f>
        <v>5355</v>
      </c>
      <c r="H433" s="26">
        <f>H434</f>
        <v>0</v>
      </c>
      <c r="I433" s="26">
        <f>I434</f>
        <v>5355</v>
      </c>
      <c r="J433" s="3"/>
      <c r="K433" s="259"/>
    </row>
    <row r="434" spans="1:12" x14ac:dyDescent="0.2">
      <c r="A434" s="148" t="s">
        <v>155</v>
      </c>
      <c r="B434" s="92" t="s">
        <v>37</v>
      </c>
      <c r="C434" s="132" t="s">
        <v>14</v>
      </c>
      <c r="D434" s="132" t="s">
        <v>8</v>
      </c>
      <c r="E434" s="92" t="s">
        <v>337</v>
      </c>
      <c r="F434" s="92" t="s">
        <v>105</v>
      </c>
      <c r="G434" s="67">
        <v>5355</v>
      </c>
      <c r="H434" s="67"/>
      <c r="I434" s="67">
        <f>G434+H434</f>
        <v>5355</v>
      </c>
      <c r="J434" s="3"/>
      <c r="K434" s="259"/>
      <c r="L434" s="3"/>
    </row>
    <row r="435" spans="1:12" ht="25.5" x14ac:dyDescent="0.2">
      <c r="A435" s="149" t="s">
        <v>189</v>
      </c>
      <c r="B435" s="91" t="s">
        <v>37</v>
      </c>
      <c r="C435" s="139" t="s">
        <v>14</v>
      </c>
      <c r="D435" s="139" t="s">
        <v>8</v>
      </c>
      <c r="E435" s="91" t="s">
        <v>337</v>
      </c>
      <c r="F435" s="91" t="s">
        <v>186</v>
      </c>
      <c r="G435" s="26">
        <f>G436</f>
        <v>22.8</v>
      </c>
      <c r="H435" s="26">
        <f>H436</f>
        <v>0</v>
      </c>
      <c r="I435" s="26">
        <f>I436</f>
        <v>22.8</v>
      </c>
      <c r="J435" s="3"/>
      <c r="K435" s="259"/>
    </row>
    <row r="436" spans="1:12" ht="25.5" x14ac:dyDescent="0.2">
      <c r="A436" s="148" t="s">
        <v>156</v>
      </c>
      <c r="B436" s="92" t="s">
        <v>37</v>
      </c>
      <c r="C436" s="132" t="s">
        <v>14</v>
      </c>
      <c r="D436" s="132" t="s">
        <v>8</v>
      </c>
      <c r="E436" s="92" t="s">
        <v>337</v>
      </c>
      <c r="F436" s="92" t="s">
        <v>104</v>
      </c>
      <c r="G436" s="67">
        <v>22.8</v>
      </c>
      <c r="H436" s="67"/>
      <c r="I436" s="67">
        <f>G436+H436</f>
        <v>22.8</v>
      </c>
      <c r="J436" s="3"/>
      <c r="K436" s="259"/>
    </row>
    <row r="437" spans="1:12" x14ac:dyDescent="0.2">
      <c r="A437" s="84" t="s">
        <v>29</v>
      </c>
      <c r="B437" s="91" t="s">
        <v>37</v>
      </c>
      <c r="C437" s="139" t="s">
        <v>14</v>
      </c>
      <c r="D437" s="139" t="s">
        <v>9</v>
      </c>
      <c r="E437" s="91" t="s">
        <v>7</v>
      </c>
      <c r="F437" s="91" t="s">
        <v>7</v>
      </c>
      <c r="G437" s="26">
        <f>G438</f>
        <v>4117.6000000000004</v>
      </c>
      <c r="H437" s="26">
        <f>H438</f>
        <v>0</v>
      </c>
      <c r="I437" s="26">
        <f>I438</f>
        <v>4117.6000000000004</v>
      </c>
      <c r="J437" s="3"/>
      <c r="K437" s="259"/>
    </row>
    <row r="438" spans="1:12" x14ac:dyDescent="0.2">
      <c r="A438" s="84" t="s">
        <v>148</v>
      </c>
      <c r="B438" s="91" t="s">
        <v>37</v>
      </c>
      <c r="C438" s="139" t="s">
        <v>14</v>
      </c>
      <c r="D438" s="139" t="s">
        <v>9</v>
      </c>
      <c r="E438" s="91" t="s">
        <v>147</v>
      </c>
      <c r="F438" s="91"/>
      <c r="G438" s="26">
        <f>G442+G447+G461+G468+G458+G439</f>
        <v>4117.6000000000004</v>
      </c>
      <c r="H438" s="26">
        <f>H442+H447+H461+H468+H458+H439</f>
        <v>0</v>
      </c>
      <c r="I438" s="26">
        <f>I442+I447+I461+I468+I458+I439</f>
        <v>4117.6000000000004</v>
      </c>
      <c r="J438" s="3"/>
      <c r="K438" s="259"/>
    </row>
    <row r="439" spans="1:12" ht="37.5" customHeight="1" x14ac:dyDescent="0.2">
      <c r="A439" s="162" t="s">
        <v>579</v>
      </c>
      <c r="B439" s="91" t="s">
        <v>37</v>
      </c>
      <c r="C439" s="139" t="s">
        <v>14</v>
      </c>
      <c r="D439" s="139" t="s">
        <v>9</v>
      </c>
      <c r="E439" s="91" t="s">
        <v>578</v>
      </c>
      <c r="F439" s="91"/>
      <c r="G439" s="35">
        <f t="shared" ref="G439:I440" si="72">G440</f>
        <v>147.19999999999999</v>
      </c>
      <c r="H439" s="35">
        <f t="shared" si="72"/>
        <v>0</v>
      </c>
      <c r="I439" s="35">
        <f t="shared" si="72"/>
        <v>147.19999999999999</v>
      </c>
      <c r="J439" s="3"/>
      <c r="K439" s="259"/>
    </row>
    <row r="440" spans="1:12" ht="25.5" x14ac:dyDescent="0.2">
      <c r="A440" s="84" t="s">
        <v>189</v>
      </c>
      <c r="B440" s="91" t="s">
        <v>37</v>
      </c>
      <c r="C440" s="139" t="s">
        <v>14</v>
      </c>
      <c r="D440" s="139" t="s">
        <v>9</v>
      </c>
      <c r="E440" s="91" t="s">
        <v>578</v>
      </c>
      <c r="F440" s="91" t="s">
        <v>186</v>
      </c>
      <c r="G440" s="35">
        <f t="shared" si="72"/>
        <v>147.19999999999999</v>
      </c>
      <c r="H440" s="35">
        <f t="shared" si="72"/>
        <v>0</v>
      </c>
      <c r="I440" s="35">
        <f t="shared" si="72"/>
        <v>147.19999999999999</v>
      </c>
      <c r="J440" s="3"/>
      <c r="K440" s="259"/>
    </row>
    <row r="441" spans="1:12" x14ac:dyDescent="0.2">
      <c r="A441" s="151" t="s">
        <v>90</v>
      </c>
      <c r="B441" s="92" t="s">
        <v>37</v>
      </c>
      <c r="C441" s="132" t="s">
        <v>14</v>
      </c>
      <c r="D441" s="132" t="s">
        <v>9</v>
      </c>
      <c r="E441" s="92" t="s">
        <v>578</v>
      </c>
      <c r="F441" s="92" t="s">
        <v>89</v>
      </c>
      <c r="G441" s="67">
        <v>147.19999999999999</v>
      </c>
      <c r="H441" s="67">
        <v>0</v>
      </c>
      <c r="I441" s="67">
        <f>G441+H441</f>
        <v>147.19999999999999</v>
      </c>
      <c r="J441" s="3"/>
      <c r="K441" s="259"/>
    </row>
    <row r="442" spans="1:12" ht="51" x14ac:dyDescent="0.2">
      <c r="A442" s="150" t="s">
        <v>427</v>
      </c>
      <c r="B442" s="91" t="s">
        <v>37</v>
      </c>
      <c r="C442" s="139" t="s">
        <v>14</v>
      </c>
      <c r="D442" s="139" t="s">
        <v>9</v>
      </c>
      <c r="E442" s="91" t="s">
        <v>580</v>
      </c>
      <c r="F442" s="91"/>
      <c r="G442" s="26">
        <f t="shared" ref="G442:I444" si="73">G443</f>
        <v>2272.6</v>
      </c>
      <c r="H442" s="26">
        <f t="shared" si="73"/>
        <v>0</v>
      </c>
      <c r="I442" s="26">
        <f t="shared" si="73"/>
        <v>2272.6</v>
      </c>
      <c r="J442" s="3"/>
      <c r="K442" s="259"/>
    </row>
    <row r="443" spans="1:12" x14ac:dyDescent="0.2">
      <c r="A443" s="84" t="s">
        <v>396</v>
      </c>
      <c r="B443" s="91" t="s">
        <v>37</v>
      </c>
      <c r="C443" s="139" t="s">
        <v>14</v>
      </c>
      <c r="D443" s="139" t="s">
        <v>9</v>
      </c>
      <c r="E443" s="91" t="s">
        <v>580</v>
      </c>
      <c r="F443" s="91" t="s">
        <v>179</v>
      </c>
      <c r="G443" s="26">
        <f t="shared" si="73"/>
        <v>2272.6</v>
      </c>
      <c r="H443" s="26">
        <f t="shared" si="73"/>
        <v>0</v>
      </c>
      <c r="I443" s="26">
        <f t="shared" si="73"/>
        <v>2272.6</v>
      </c>
      <c r="J443" s="3"/>
      <c r="K443" s="259"/>
      <c r="L443" s="3"/>
    </row>
    <row r="444" spans="1:12" ht="25.5" x14ac:dyDescent="0.2">
      <c r="A444" s="84" t="s">
        <v>189</v>
      </c>
      <c r="B444" s="91" t="s">
        <v>37</v>
      </c>
      <c r="C444" s="139" t="s">
        <v>14</v>
      </c>
      <c r="D444" s="139" t="s">
        <v>9</v>
      </c>
      <c r="E444" s="91" t="s">
        <v>580</v>
      </c>
      <c r="F444" s="91" t="s">
        <v>186</v>
      </c>
      <c r="G444" s="26">
        <f t="shared" si="73"/>
        <v>2272.6</v>
      </c>
      <c r="H444" s="26">
        <f t="shared" si="73"/>
        <v>0</v>
      </c>
      <c r="I444" s="26">
        <f t="shared" si="73"/>
        <v>2272.6</v>
      </c>
      <c r="J444" s="3"/>
      <c r="K444" s="259"/>
    </row>
    <row r="445" spans="1:12" ht="25.5" x14ac:dyDescent="0.2">
      <c r="A445" s="84" t="s">
        <v>376</v>
      </c>
      <c r="B445" s="91" t="s">
        <v>37</v>
      </c>
      <c r="C445" s="139" t="s">
        <v>14</v>
      </c>
      <c r="D445" s="139" t="s">
        <v>9</v>
      </c>
      <c r="E445" s="91" t="s">
        <v>580</v>
      </c>
      <c r="F445" s="91" t="s">
        <v>113</v>
      </c>
      <c r="G445" s="26">
        <f>G446</f>
        <v>2272.6</v>
      </c>
      <c r="H445" s="26">
        <f>H446</f>
        <v>0</v>
      </c>
      <c r="I445" s="26">
        <f>I446</f>
        <v>2272.6</v>
      </c>
      <c r="J445" s="3"/>
      <c r="K445" s="259"/>
    </row>
    <row r="446" spans="1:12" x14ac:dyDescent="0.2">
      <c r="A446" s="151" t="s">
        <v>85</v>
      </c>
      <c r="B446" s="92" t="s">
        <v>37</v>
      </c>
      <c r="C446" s="132" t="s">
        <v>14</v>
      </c>
      <c r="D446" s="132" t="s">
        <v>9</v>
      </c>
      <c r="E446" s="92" t="s">
        <v>580</v>
      </c>
      <c r="F446" s="92" t="s">
        <v>113</v>
      </c>
      <c r="G446" s="67">
        <v>2272.6</v>
      </c>
      <c r="H446" s="67"/>
      <c r="I446" s="67">
        <f>G446+H446</f>
        <v>2272.6</v>
      </c>
      <c r="J446" s="3"/>
      <c r="K446" s="259"/>
    </row>
    <row r="447" spans="1:12" x14ac:dyDescent="0.2">
      <c r="A447" s="84" t="s">
        <v>339</v>
      </c>
      <c r="B447" s="91" t="s">
        <v>37</v>
      </c>
      <c r="C447" s="139" t="s">
        <v>14</v>
      </c>
      <c r="D447" s="139" t="s">
        <v>9</v>
      </c>
      <c r="E447" s="91" t="s">
        <v>338</v>
      </c>
      <c r="F447" s="91" t="s">
        <v>7</v>
      </c>
      <c r="G447" s="26">
        <f>G448+G454</f>
        <v>379.9</v>
      </c>
      <c r="H447" s="26">
        <f>H448+H454</f>
        <v>0</v>
      </c>
      <c r="I447" s="26">
        <f>I448+I454</f>
        <v>379.9</v>
      </c>
      <c r="J447" s="3"/>
      <c r="K447" s="259"/>
    </row>
    <row r="448" spans="1:12" ht="38.25" x14ac:dyDescent="0.2">
      <c r="A448" s="84" t="s">
        <v>628</v>
      </c>
      <c r="B448" s="91" t="s">
        <v>37</v>
      </c>
      <c r="C448" s="139" t="s">
        <v>14</v>
      </c>
      <c r="D448" s="139" t="s">
        <v>9</v>
      </c>
      <c r="E448" s="91" t="s">
        <v>340</v>
      </c>
      <c r="F448" s="91"/>
      <c r="G448" s="26">
        <f>G451+G453</f>
        <v>379.9</v>
      </c>
      <c r="H448" s="26">
        <f>H451+H453</f>
        <v>-221.3</v>
      </c>
      <c r="I448" s="26">
        <f>I451+I453</f>
        <v>158.6</v>
      </c>
      <c r="J448" s="3"/>
      <c r="K448" s="259"/>
    </row>
    <row r="449" spans="1:11" x14ac:dyDescent="0.2">
      <c r="A449" s="84" t="s">
        <v>396</v>
      </c>
      <c r="B449" s="91" t="s">
        <v>37</v>
      </c>
      <c r="C449" s="139" t="s">
        <v>14</v>
      </c>
      <c r="D449" s="139" t="s">
        <v>9</v>
      </c>
      <c r="E449" s="91" t="s">
        <v>340</v>
      </c>
      <c r="F449" s="91" t="s">
        <v>179</v>
      </c>
      <c r="G449" s="26">
        <f>G452+G450</f>
        <v>379.9</v>
      </c>
      <c r="H449" s="26">
        <f>H452+H450</f>
        <v>-221.3</v>
      </c>
      <c r="I449" s="26">
        <f>I452+I450</f>
        <v>158.6</v>
      </c>
      <c r="J449" s="3"/>
      <c r="K449" s="259"/>
    </row>
    <row r="450" spans="1:11" x14ac:dyDescent="0.2">
      <c r="A450" s="84" t="s">
        <v>181</v>
      </c>
      <c r="B450" s="91" t="s">
        <v>37</v>
      </c>
      <c r="C450" s="139" t="s">
        <v>14</v>
      </c>
      <c r="D450" s="139" t="s">
        <v>9</v>
      </c>
      <c r="E450" s="91" t="s">
        <v>340</v>
      </c>
      <c r="F450" s="91" t="s">
        <v>180</v>
      </c>
      <c r="G450" s="26">
        <f>G451</f>
        <v>378</v>
      </c>
      <c r="H450" s="26">
        <f>H451</f>
        <v>-221.3</v>
      </c>
      <c r="I450" s="26">
        <f>I451</f>
        <v>156.69999999999999</v>
      </c>
      <c r="J450" s="3"/>
      <c r="K450" s="259"/>
    </row>
    <row r="451" spans="1:11" ht="25.5" x14ac:dyDescent="0.2">
      <c r="A451" s="151" t="s">
        <v>397</v>
      </c>
      <c r="B451" s="92" t="s">
        <v>37</v>
      </c>
      <c r="C451" s="132" t="s">
        <v>14</v>
      </c>
      <c r="D451" s="132" t="s">
        <v>9</v>
      </c>
      <c r="E451" s="92" t="s">
        <v>340</v>
      </c>
      <c r="F451" s="92" t="s">
        <v>373</v>
      </c>
      <c r="G451" s="67">
        <v>378</v>
      </c>
      <c r="H451" s="67">
        <v>-221.3</v>
      </c>
      <c r="I451" s="67">
        <f>G451+H451</f>
        <v>156.69999999999999</v>
      </c>
      <c r="J451" s="3"/>
      <c r="K451" s="259"/>
    </row>
    <row r="452" spans="1:11" ht="25.5" x14ac:dyDescent="0.2">
      <c r="A452" s="84" t="s">
        <v>189</v>
      </c>
      <c r="B452" s="91" t="s">
        <v>37</v>
      </c>
      <c r="C452" s="139" t="s">
        <v>14</v>
      </c>
      <c r="D452" s="139" t="s">
        <v>9</v>
      </c>
      <c r="E452" s="91" t="s">
        <v>340</v>
      </c>
      <c r="F452" s="91" t="s">
        <v>186</v>
      </c>
      <c r="G452" s="26">
        <f>G453</f>
        <v>1.9</v>
      </c>
      <c r="H452" s="26">
        <f>H453</f>
        <v>0</v>
      </c>
      <c r="I452" s="26">
        <f>I453</f>
        <v>1.9</v>
      </c>
      <c r="J452" s="3"/>
      <c r="K452" s="259"/>
    </row>
    <row r="453" spans="1:11" ht="25.5" x14ac:dyDescent="0.2">
      <c r="A453" s="148" t="s">
        <v>156</v>
      </c>
      <c r="B453" s="92" t="s">
        <v>37</v>
      </c>
      <c r="C453" s="132" t="s">
        <v>14</v>
      </c>
      <c r="D453" s="132" t="s">
        <v>9</v>
      </c>
      <c r="E453" s="92" t="s">
        <v>340</v>
      </c>
      <c r="F453" s="92" t="s">
        <v>104</v>
      </c>
      <c r="G453" s="67">
        <v>1.9</v>
      </c>
      <c r="H453" s="67"/>
      <c r="I453" s="67">
        <f>G453+H453</f>
        <v>1.9</v>
      </c>
      <c r="J453" s="3"/>
      <c r="K453" s="259"/>
    </row>
    <row r="454" spans="1:11" ht="38.25" x14ac:dyDescent="0.2">
      <c r="A454" s="84" t="s">
        <v>625</v>
      </c>
      <c r="B454" s="91" t="s">
        <v>37</v>
      </c>
      <c r="C454" s="139" t="s">
        <v>14</v>
      </c>
      <c r="D454" s="139" t="s">
        <v>9</v>
      </c>
      <c r="E454" s="91" t="s">
        <v>629</v>
      </c>
      <c r="F454" s="91"/>
      <c r="G454" s="26">
        <f>G455</f>
        <v>0</v>
      </c>
      <c r="H454" s="35">
        <f>H455</f>
        <v>221.3</v>
      </c>
      <c r="I454" s="26">
        <f>I455</f>
        <v>221.3</v>
      </c>
      <c r="J454" s="3"/>
      <c r="K454" s="259"/>
    </row>
    <row r="455" spans="1:11" x14ac:dyDescent="0.2">
      <c r="A455" s="84" t="s">
        <v>396</v>
      </c>
      <c r="B455" s="91" t="s">
        <v>37</v>
      </c>
      <c r="C455" s="139" t="s">
        <v>14</v>
      </c>
      <c r="D455" s="139" t="s">
        <v>9</v>
      </c>
      <c r="E455" s="91" t="s">
        <v>629</v>
      </c>
      <c r="F455" s="91" t="s">
        <v>179</v>
      </c>
      <c r="G455" s="26">
        <f>G456</f>
        <v>0</v>
      </c>
      <c r="H455" s="26">
        <f t="shared" ref="H455:I456" si="74">H456</f>
        <v>221.3</v>
      </c>
      <c r="I455" s="26">
        <f t="shared" si="74"/>
        <v>221.3</v>
      </c>
      <c r="J455" s="3"/>
      <c r="K455" s="259"/>
    </row>
    <row r="456" spans="1:11" x14ac:dyDescent="0.2">
      <c r="A456" s="84" t="s">
        <v>181</v>
      </c>
      <c r="B456" s="91" t="s">
        <v>37</v>
      </c>
      <c r="C456" s="139" t="s">
        <v>14</v>
      </c>
      <c r="D456" s="139" t="s">
        <v>9</v>
      </c>
      <c r="E456" s="91" t="s">
        <v>629</v>
      </c>
      <c r="F456" s="91" t="s">
        <v>180</v>
      </c>
      <c r="G456" s="26">
        <f>G457</f>
        <v>0</v>
      </c>
      <c r="H456" s="26">
        <f t="shared" si="74"/>
        <v>221.3</v>
      </c>
      <c r="I456" s="26">
        <f t="shared" si="74"/>
        <v>221.3</v>
      </c>
      <c r="J456" s="3"/>
      <c r="K456" s="259"/>
    </row>
    <row r="457" spans="1:11" ht="25.5" x14ac:dyDescent="0.2">
      <c r="A457" s="151" t="s">
        <v>397</v>
      </c>
      <c r="B457" s="92" t="s">
        <v>37</v>
      </c>
      <c r="C457" s="132" t="s">
        <v>14</v>
      </c>
      <c r="D457" s="132" t="s">
        <v>9</v>
      </c>
      <c r="E457" s="92" t="s">
        <v>629</v>
      </c>
      <c r="F457" s="92" t="s">
        <v>373</v>
      </c>
      <c r="G457" s="67">
        <v>0</v>
      </c>
      <c r="H457" s="67">
        <v>221.3</v>
      </c>
      <c r="I457" s="67">
        <f>G457+H457</f>
        <v>221.3</v>
      </c>
      <c r="J457" s="3"/>
      <c r="K457" s="259"/>
    </row>
    <row r="458" spans="1:11" ht="51" x14ac:dyDescent="0.2">
      <c r="A458" s="84" t="s">
        <v>567</v>
      </c>
      <c r="B458" s="91" t="s">
        <v>37</v>
      </c>
      <c r="C458" s="139" t="s">
        <v>14</v>
      </c>
      <c r="D458" s="139" t="s">
        <v>9</v>
      </c>
      <c r="E458" s="91" t="s">
        <v>561</v>
      </c>
      <c r="F458" s="91"/>
      <c r="G458" s="35">
        <f t="shared" ref="G458:I459" si="75">G459</f>
        <v>708.4</v>
      </c>
      <c r="H458" s="35">
        <f t="shared" si="75"/>
        <v>0</v>
      </c>
      <c r="I458" s="35">
        <f t="shared" si="75"/>
        <v>708.4</v>
      </c>
      <c r="J458" s="3"/>
      <c r="K458" s="259"/>
    </row>
    <row r="459" spans="1:11" ht="25.5" x14ac:dyDescent="0.2">
      <c r="A459" s="84" t="s">
        <v>189</v>
      </c>
      <c r="B459" s="91" t="s">
        <v>37</v>
      </c>
      <c r="C459" s="139" t="s">
        <v>14</v>
      </c>
      <c r="D459" s="139" t="s">
        <v>9</v>
      </c>
      <c r="E459" s="91" t="s">
        <v>561</v>
      </c>
      <c r="F459" s="91" t="s">
        <v>186</v>
      </c>
      <c r="G459" s="35">
        <f t="shared" si="75"/>
        <v>708.4</v>
      </c>
      <c r="H459" s="35">
        <f t="shared" si="75"/>
        <v>0</v>
      </c>
      <c r="I459" s="35">
        <f t="shared" si="75"/>
        <v>708.4</v>
      </c>
      <c r="J459" s="3"/>
      <c r="K459" s="259"/>
    </row>
    <row r="460" spans="1:11" x14ac:dyDescent="0.2">
      <c r="A460" s="151" t="s">
        <v>90</v>
      </c>
      <c r="B460" s="92" t="s">
        <v>37</v>
      </c>
      <c r="C460" s="132" t="s">
        <v>14</v>
      </c>
      <c r="D460" s="132" t="s">
        <v>9</v>
      </c>
      <c r="E460" s="92" t="s">
        <v>561</v>
      </c>
      <c r="F460" s="92" t="s">
        <v>89</v>
      </c>
      <c r="G460" s="67">
        <v>708.4</v>
      </c>
      <c r="H460" s="67">
        <v>0</v>
      </c>
      <c r="I460" s="67">
        <f>G460+H460</f>
        <v>708.4</v>
      </c>
      <c r="J460" s="3"/>
      <c r="K460" s="259"/>
    </row>
    <row r="461" spans="1:11" ht="63.75" x14ac:dyDescent="0.2">
      <c r="A461" s="150" t="s">
        <v>428</v>
      </c>
      <c r="B461" s="91" t="s">
        <v>37</v>
      </c>
      <c r="C461" s="138" t="s">
        <v>14</v>
      </c>
      <c r="D461" s="138" t="s">
        <v>9</v>
      </c>
      <c r="E461" s="91" t="s">
        <v>411</v>
      </c>
      <c r="F461" s="91"/>
      <c r="G461" s="26">
        <f>G462+G467</f>
        <v>27.4</v>
      </c>
      <c r="H461" s="26">
        <f>H462+H467</f>
        <v>0</v>
      </c>
      <c r="I461" s="26">
        <f>I462+I467</f>
        <v>27.4</v>
      </c>
      <c r="J461" s="3"/>
      <c r="K461" s="259"/>
    </row>
    <row r="462" spans="1:11" ht="48" x14ac:dyDescent="0.2">
      <c r="A462" s="72" t="s">
        <v>404</v>
      </c>
      <c r="B462" s="91" t="s">
        <v>37</v>
      </c>
      <c r="C462" s="138" t="s">
        <v>14</v>
      </c>
      <c r="D462" s="138" t="s">
        <v>9</v>
      </c>
      <c r="E462" s="91" t="s">
        <v>411</v>
      </c>
      <c r="F462" s="91" t="s">
        <v>171</v>
      </c>
      <c r="G462" s="26">
        <f t="shared" ref="G462:I463" si="76">G463</f>
        <v>26.7</v>
      </c>
      <c r="H462" s="26">
        <f t="shared" si="76"/>
        <v>0</v>
      </c>
      <c r="I462" s="26">
        <f t="shared" si="76"/>
        <v>26.7</v>
      </c>
      <c r="J462" s="3"/>
      <c r="K462" s="259"/>
    </row>
    <row r="463" spans="1:11" ht="25.5" x14ac:dyDescent="0.2">
      <c r="A463" s="152" t="s">
        <v>172</v>
      </c>
      <c r="B463" s="91" t="s">
        <v>37</v>
      </c>
      <c r="C463" s="138" t="s">
        <v>14</v>
      </c>
      <c r="D463" s="138" t="s">
        <v>9</v>
      </c>
      <c r="E463" s="91" t="s">
        <v>411</v>
      </c>
      <c r="F463" s="91" t="s">
        <v>170</v>
      </c>
      <c r="G463" s="26">
        <f t="shared" si="76"/>
        <v>26.7</v>
      </c>
      <c r="H463" s="26">
        <f t="shared" si="76"/>
        <v>0</v>
      </c>
      <c r="I463" s="26">
        <f t="shared" si="76"/>
        <v>26.7</v>
      </c>
      <c r="J463" s="3"/>
      <c r="K463" s="259"/>
    </row>
    <row r="464" spans="1:11" ht="25.5" x14ac:dyDescent="0.2">
      <c r="A464" s="74" t="s">
        <v>394</v>
      </c>
      <c r="B464" s="92" t="s">
        <v>37</v>
      </c>
      <c r="C464" s="132" t="s">
        <v>14</v>
      </c>
      <c r="D464" s="132" t="s">
        <v>9</v>
      </c>
      <c r="E464" s="92" t="s">
        <v>411</v>
      </c>
      <c r="F464" s="92" t="s">
        <v>87</v>
      </c>
      <c r="G464" s="67">
        <f>20.5+6.2</f>
        <v>26.7</v>
      </c>
      <c r="H464" s="67"/>
      <c r="I464" s="67">
        <f>G464+H464</f>
        <v>26.7</v>
      </c>
      <c r="J464" s="3"/>
      <c r="K464" s="259"/>
    </row>
    <row r="465" spans="1:11" ht="25.5" x14ac:dyDescent="0.2">
      <c r="A465" s="106" t="s">
        <v>387</v>
      </c>
      <c r="B465" s="91" t="s">
        <v>37</v>
      </c>
      <c r="C465" s="138" t="s">
        <v>14</v>
      </c>
      <c r="D465" s="138" t="s">
        <v>9</v>
      </c>
      <c r="E465" s="91" t="s">
        <v>411</v>
      </c>
      <c r="F465" s="91" t="s">
        <v>173</v>
      </c>
      <c r="G465" s="26">
        <f t="shared" ref="G465:I466" si="77">G466</f>
        <v>0.7</v>
      </c>
      <c r="H465" s="26">
        <f t="shared" si="77"/>
        <v>0</v>
      </c>
      <c r="I465" s="26">
        <f t="shared" si="77"/>
        <v>0.7</v>
      </c>
      <c r="J465" s="3"/>
      <c r="K465" s="259"/>
    </row>
    <row r="466" spans="1:11" ht="25.5" x14ac:dyDescent="0.2">
      <c r="A466" s="106" t="s">
        <v>388</v>
      </c>
      <c r="B466" s="91" t="s">
        <v>37</v>
      </c>
      <c r="C466" s="138" t="s">
        <v>14</v>
      </c>
      <c r="D466" s="138" t="s">
        <v>9</v>
      </c>
      <c r="E466" s="91" t="s">
        <v>411</v>
      </c>
      <c r="F466" s="91" t="s">
        <v>174</v>
      </c>
      <c r="G466" s="26">
        <f t="shared" si="77"/>
        <v>0.7</v>
      </c>
      <c r="H466" s="26">
        <f t="shared" si="77"/>
        <v>0</v>
      </c>
      <c r="I466" s="26">
        <f t="shared" si="77"/>
        <v>0.7</v>
      </c>
      <c r="J466" s="3"/>
      <c r="K466" s="259"/>
    </row>
    <row r="467" spans="1:11" ht="25.5" x14ac:dyDescent="0.2">
      <c r="A467" s="78" t="s">
        <v>391</v>
      </c>
      <c r="B467" s="92" t="s">
        <v>37</v>
      </c>
      <c r="C467" s="132" t="s">
        <v>14</v>
      </c>
      <c r="D467" s="132" t="s">
        <v>9</v>
      </c>
      <c r="E467" s="92" t="s">
        <v>411</v>
      </c>
      <c r="F467" s="92" t="s">
        <v>86</v>
      </c>
      <c r="G467" s="67">
        <v>0.7</v>
      </c>
      <c r="H467" s="67"/>
      <c r="I467" s="67">
        <f>G467+H467</f>
        <v>0.7</v>
      </c>
      <c r="J467" s="3"/>
      <c r="K467" s="259"/>
    </row>
    <row r="468" spans="1:11" ht="51" x14ac:dyDescent="0.2">
      <c r="A468" s="84" t="s">
        <v>453</v>
      </c>
      <c r="B468" s="91" t="s">
        <v>37</v>
      </c>
      <c r="C468" s="139" t="s">
        <v>14</v>
      </c>
      <c r="D468" s="139" t="s">
        <v>9</v>
      </c>
      <c r="E468" s="91" t="s">
        <v>452</v>
      </c>
      <c r="F468" s="91"/>
      <c r="G468" s="26">
        <f t="shared" ref="G468:I469" si="78">G469</f>
        <v>582.1</v>
      </c>
      <c r="H468" s="26">
        <f t="shared" si="78"/>
        <v>0</v>
      </c>
      <c r="I468" s="26">
        <f t="shared" si="78"/>
        <v>582.1</v>
      </c>
      <c r="J468" s="3"/>
      <c r="K468" s="259"/>
    </row>
    <row r="469" spans="1:11" ht="25.5" x14ac:dyDescent="0.2">
      <c r="A469" s="84" t="s">
        <v>189</v>
      </c>
      <c r="B469" s="91" t="s">
        <v>37</v>
      </c>
      <c r="C469" s="139" t="s">
        <v>14</v>
      </c>
      <c r="D469" s="139" t="s">
        <v>9</v>
      </c>
      <c r="E469" s="91" t="s">
        <v>452</v>
      </c>
      <c r="F469" s="91" t="s">
        <v>186</v>
      </c>
      <c r="G469" s="26">
        <f t="shared" si="78"/>
        <v>582.1</v>
      </c>
      <c r="H469" s="26">
        <f t="shared" si="78"/>
        <v>0</v>
      </c>
      <c r="I469" s="26">
        <f t="shared" si="78"/>
        <v>582.1</v>
      </c>
      <c r="J469" s="3"/>
      <c r="K469" s="259"/>
    </row>
    <row r="470" spans="1:11" x14ac:dyDescent="0.2">
      <c r="A470" s="151" t="s">
        <v>90</v>
      </c>
      <c r="B470" s="92" t="s">
        <v>37</v>
      </c>
      <c r="C470" s="132" t="s">
        <v>14</v>
      </c>
      <c r="D470" s="132" t="s">
        <v>9</v>
      </c>
      <c r="E470" s="92" t="s">
        <v>452</v>
      </c>
      <c r="F470" s="92" t="s">
        <v>89</v>
      </c>
      <c r="G470" s="67">
        <v>582.1</v>
      </c>
      <c r="H470" s="67"/>
      <c r="I470" s="67">
        <f>G470+H470</f>
        <v>582.1</v>
      </c>
      <c r="J470" s="3"/>
      <c r="K470" s="259"/>
    </row>
    <row r="471" spans="1:11" x14ac:dyDescent="0.2">
      <c r="A471" s="84" t="s">
        <v>62</v>
      </c>
      <c r="B471" s="91" t="s">
        <v>37</v>
      </c>
      <c r="C471" s="139" t="s">
        <v>14</v>
      </c>
      <c r="D471" s="139" t="s">
        <v>10</v>
      </c>
      <c r="E471" s="142"/>
      <c r="F471" s="142"/>
      <c r="G471" s="35">
        <f>G472</f>
        <v>36172.699999999997</v>
      </c>
      <c r="H471" s="35">
        <f>H472</f>
        <v>0</v>
      </c>
      <c r="I471" s="35">
        <f>I472</f>
        <v>36172.699999999997</v>
      </c>
      <c r="J471" s="3"/>
      <c r="K471" s="259"/>
    </row>
    <row r="472" spans="1:11" x14ac:dyDescent="0.2">
      <c r="A472" s="84" t="s">
        <v>148</v>
      </c>
      <c r="B472" s="91" t="s">
        <v>37</v>
      </c>
      <c r="C472" s="128">
        <v>10</v>
      </c>
      <c r="D472" s="128">
        <v>4</v>
      </c>
      <c r="E472" s="91" t="s">
        <v>147</v>
      </c>
      <c r="F472" s="91"/>
      <c r="G472" s="26">
        <f>G477+G482+G473+G489</f>
        <v>36172.699999999997</v>
      </c>
      <c r="H472" s="26">
        <f>H477+H482+H473+H489</f>
        <v>0</v>
      </c>
      <c r="I472" s="26">
        <f>I477+I482+I473+I489</f>
        <v>36172.699999999997</v>
      </c>
      <c r="J472" s="3"/>
      <c r="K472" s="259"/>
    </row>
    <row r="473" spans="1:11" ht="51" x14ac:dyDescent="0.2">
      <c r="A473" s="150" t="s">
        <v>429</v>
      </c>
      <c r="B473" s="91" t="s">
        <v>37</v>
      </c>
      <c r="C473" s="138" t="s">
        <v>14</v>
      </c>
      <c r="D473" s="138" t="s">
        <v>10</v>
      </c>
      <c r="E473" s="91" t="s">
        <v>493</v>
      </c>
      <c r="F473" s="142"/>
      <c r="G473" s="26">
        <f t="shared" ref="G473:I474" si="79">G474</f>
        <v>5786.2</v>
      </c>
      <c r="H473" s="26">
        <f t="shared" si="79"/>
        <v>0</v>
      </c>
      <c r="I473" s="26">
        <f t="shared" si="79"/>
        <v>5786.2</v>
      </c>
      <c r="J473" s="3"/>
      <c r="K473" s="259"/>
    </row>
    <row r="474" spans="1:11" ht="26.25" customHeight="1" x14ac:dyDescent="0.2">
      <c r="A474" s="153" t="s">
        <v>377</v>
      </c>
      <c r="B474" s="91" t="s">
        <v>37</v>
      </c>
      <c r="C474" s="138" t="s">
        <v>14</v>
      </c>
      <c r="D474" s="138" t="s">
        <v>10</v>
      </c>
      <c r="E474" s="91" t="s">
        <v>493</v>
      </c>
      <c r="F474" s="142" t="s">
        <v>182</v>
      </c>
      <c r="G474" s="26">
        <f t="shared" si="79"/>
        <v>5786.2</v>
      </c>
      <c r="H474" s="26">
        <f t="shared" si="79"/>
        <v>0</v>
      </c>
      <c r="I474" s="26">
        <f t="shared" si="79"/>
        <v>5786.2</v>
      </c>
      <c r="J474" s="3"/>
      <c r="K474" s="259"/>
    </row>
    <row r="475" spans="1:11" x14ac:dyDescent="0.2">
      <c r="A475" s="84" t="s">
        <v>184</v>
      </c>
      <c r="B475" s="91" t="s">
        <v>37</v>
      </c>
      <c r="C475" s="138" t="s">
        <v>14</v>
      </c>
      <c r="D475" s="138" t="s">
        <v>10</v>
      </c>
      <c r="E475" s="91" t="s">
        <v>493</v>
      </c>
      <c r="F475" s="142" t="s">
        <v>183</v>
      </c>
      <c r="G475" s="26">
        <f>G476</f>
        <v>5786.2</v>
      </c>
      <c r="H475" s="26">
        <f>H476</f>
        <v>0</v>
      </c>
      <c r="I475" s="26">
        <f>I476</f>
        <v>5786.2</v>
      </c>
      <c r="J475" s="3"/>
      <c r="K475" s="259"/>
    </row>
    <row r="476" spans="1:11" ht="28.5" customHeight="1" x14ac:dyDescent="0.2">
      <c r="A476" s="223" t="s">
        <v>378</v>
      </c>
      <c r="B476" s="92" t="s">
        <v>37</v>
      </c>
      <c r="C476" s="132" t="s">
        <v>14</v>
      </c>
      <c r="D476" s="132" t="s">
        <v>10</v>
      </c>
      <c r="E476" s="92" t="s">
        <v>493</v>
      </c>
      <c r="F476" s="92" t="s">
        <v>153</v>
      </c>
      <c r="G476" s="67">
        <v>5786.2</v>
      </c>
      <c r="H476" s="67">
        <v>0</v>
      </c>
      <c r="I476" s="67">
        <f>G476+H476</f>
        <v>5786.2</v>
      </c>
      <c r="J476" s="3"/>
      <c r="K476" s="259"/>
    </row>
    <row r="477" spans="1:11" ht="81" customHeight="1" x14ac:dyDescent="0.2">
      <c r="A477" s="150" t="s">
        <v>430</v>
      </c>
      <c r="B477" s="91" t="s">
        <v>37</v>
      </c>
      <c r="C477" s="139" t="s">
        <v>14</v>
      </c>
      <c r="D477" s="139" t="s">
        <v>10</v>
      </c>
      <c r="E477" s="91" t="s">
        <v>409</v>
      </c>
      <c r="F477" s="91"/>
      <c r="G477" s="26">
        <f t="shared" ref="G477:I480" si="80">G478</f>
        <v>18472.599999999999</v>
      </c>
      <c r="H477" s="26">
        <f t="shared" si="80"/>
        <v>0</v>
      </c>
      <c r="I477" s="26">
        <f t="shared" si="80"/>
        <v>18472.599999999999</v>
      </c>
      <c r="J477" s="3"/>
      <c r="K477" s="259"/>
    </row>
    <row r="478" spans="1:11" ht="25.5" x14ac:dyDescent="0.2">
      <c r="A478" s="153" t="s">
        <v>400</v>
      </c>
      <c r="B478" s="91" t="s">
        <v>37</v>
      </c>
      <c r="C478" s="139" t="s">
        <v>14</v>
      </c>
      <c r="D478" s="139" t="s">
        <v>10</v>
      </c>
      <c r="E478" s="91" t="s">
        <v>409</v>
      </c>
      <c r="F478" s="142" t="s">
        <v>182</v>
      </c>
      <c r="G478" s="26">
        <f t="shared" si="80"/>
        <v>18472.599999999999</v>
      </c>
      <c r="H478" s="26">
        <f t="shared" si="80"/>
        <v>0</v>
      </c>
      <c r="I478" s="26">
        <f t="shared" si="80"/>
        <v>18472.599999999999</v>
      </c>
      <c r="J478" s="3"/>
      <c r="K478" s="259"/>
    </row>
    <row r="479" spans="1:11" x14ac:dyDescent="0.2">
      <c r="A479" s="84" t="s">
        <v>184</v>
      </c>
      <c r="B479" s="91" t="s">
        <v>37</v>
      </c>
      <c r="C479" s="139" t="s">
        <v>14</v>
      </c>
      <c r="D479" s="139" t="s">
        <v>10</v>
      </c>
      <c r="E479" s="91" t="s">
        <v>409</v>
      </c>
      <c r="F479" s="142" t="s">
        <v>183</v>
      </c>
      <c r="G479" s="26">
        <f t="shared" si="80"/>
        <v>18472.599999999999</v>
      </c>
      <c r="H479" s="26">
        <f t="shared" si="80"/>
        <v>0</v>
      </c>
      <c r="I479" s="26">
        <f t="shared" si="80"/>
        <v>18472.599999999999</v>
      </c>
      <c r="J479" s="3"/>
      <c r="K479" s="259"/>
    </row>
    <row r="480" spans="1:11" ht="25.5" x14ac:dyDescent="0.2">
      <c r="A480" s="154" t="s">
        <v>406</v>
      </c>
      <c r="B480" s="91" t="s">
        <v>37</v>
      </c>
      <c r="C480" s="138" t="s">
        <v>14</v>
      </c>
      <c r="D480" s="138" t="s">
        <v>10</v>
      </c>
      <c r="E480" s="91" t="s">
        <v>409</v>
      </c>
      <c r="F480" s="145" t="s">
        <v>153</v>
      </c>
      <c r="G480" s="35">
        <f t="shared" si="80"/>
        <v>18472.599999999999</v>
      </c>
      <c r="H480" s="35">
        <f t="shared" si="80"/>
        <v>0</v>
      </c>
      <c r="I480" s="35">
        <f t="shared" si="80"/>
        <v>18472.599999999999</v>
      </c>
      <c r="J480" s="3"/>
      <c r="K480" s="259"/>
    </row>
    <row r="481" spans="1:11" x14ac:dyDescent="0.2">
      <c r="A481" s="151" t="s">
        <v>84</v>
      </c>
      <c r="B481" s="92" t="s">
        <v>37</v>
      </c>
      <c r="C481" s="132" t="s">
        <v>14</v>
      </c>
      <c r="D481" s="132" t="s">
        <v>10</v>
      </c>
      <c r="E481" s="92" t="s">
        <v>409</v>
      </c>
      <c r="F481" s="92" t="s">
        <v>153</v>
      </c>
      <c r="G481" s="67">
        <v>18472.599999999999</v>
      </c>
      <c r="H481" s="67"/>
      <c r="I481" s="67">
        <f>G481+H481</f>
        <v>18472.599999999999</v>
      </c>
      <c r="J481" s="3"/>
      <c r="K481" s="259"/>
    </row>
    <row r="482" spans="1:11" ht="89.25" x14ac:dyDescent="0.2">
      <c r="A482" s="150" t="s">
        <v>431</v>
      </c>
      <c r="B482" s="91" t="s">
        <v>37</v>
      </c>
      <c r="C482" s="139" t="s">
        <v>14</v>
      </c>
      <c r="D482" s="139" t="s">
        <v>10</v>
      </c>
      <c r="E482" s="142" t="s">
        <v>410</v>
      </c>
      <c r="F482" s="142"/>
      <c r="G482" s="35">
        <f>G483+G486</f>
        <v>43.8</v>
      </c>
      <c r="H482" s="35">
        <f>H483+H486</f>
        <v>0</v>
      </c>
      <c r="I482" s="35">
        <f>I483+I486</f>
        <v>43.8</v>
      </c>
      <c r="J482" s="3"/>
      <c r="K482" s="259"/>
    </row>
    <row r="483" spans="1:11" ht="48" x14ac:dyDescent="0.2">
      <c r="A483" s="72" t="s">
        <v>404</v>
      </c>
      <c r="B483" s="91" t="s">
        <v>37</v>
      </c>
      <c r="C483" s="138" t="s">
        <v>14</v>
      </c>
      <c r="D483" s="138" t="s">
        <v>10</v>
      </c>
      <c r="E483" s="142" t="s">
        <v>410</v>
      </c>
      <c r="F483" s="91" t="s">
        <v>171</v>
      </c>
      <c r="G483" s="33">
        <f t="shared" ref="G483:I484" si="81">G484</f>
        <v>42.599999999999994</v>
      </c>
      <c r="H483" s="33">
        <f t="shared" si="81"/>
        <v>0</v>
      </c>
      <c r="I483" s="33">
        <f t="shared" si="81"/>
        <v>42.599999999999994</v>
      </c>
      <c r="J483" s="3"/>
      <c r="K483" s="259"/>
    </row>
    <row r="484" spans="1:11" ht="25.5" x14ac:dyDescent="0.2">
      <c r="A484" s="152" t="s">
        <v>172</v>
      </c>
      <c r="B484" s="91" t="s">
        <v>37</v>
      </c>
      <c r="C484" s="138" t="s">
        <v>14</v>
      </c>
      <c r="D484" s="138" t="s">
        <v>10</v>
      </c>
      <c r="E484" s="142" t="s">
        <v>410</v>
      </c>
      <c r="F484" s="91" t="s">
        <v>170</v>
      </c>
      <c r="G484" s="33">
        <f t="shared" si="81"/>
        <v>42.599999999999994</v>
      </c>
      <c r="H484" s="33">
        <f t="shared" si="81"/>
        <v>0</v>
      </c>
      <c r="I484" s="33">
        <f t="shared" si="81"/>
        <v>42.599999999999994</v>
      </c>
      <c r="J484" s="3"/>
      <c r="K484" s="259"/>
    </row>
    <row r="485" spans="1:11" ht="38.25" x14ac:dyDescent="0.2">
      <c r="A485" s="74" t="s">
        <v>367</v>
      </c>
      <c r="B485" s="92" t="s">
        <v>37</v>
      </c>
      <c r="C485" s="132" t="s">
        <v>14</v>
      </c>
      <c r="D485" s="132" t="s">
        <v>10</v>
      </c>
      <c r="E485" s="92" t="s">
        <v>410</v>
      </c>
      <c r="F485" s="92" t="s">
        <v>87</v>
      </c>
      <c r="G485" s="67">
        <f>43.8-G486</f>
        <v>42.599999999999994</v>
      </c>
      <c r="H485" s="67"/>
      <c r="I485" s="67">
        <f>G485+H485</f>
        <v>42.599999999999994</v>
      </c>
      <c r="J485" s="3"/>
      <c r="K485" s="259"/>
    </row>
    <row r="486" spans="1:11" ht="25.5" x14ac:dyDescent="0.2">
      <c r="A486" s="106" t="s">
        <v>387</v>
      </c>
      <c r="B486" s="91" t="s">
        <v>37</v>
      </c>
      <c r="C486" s="138" t="s">
        <v>14</v>
      </c>
      <c r="D486" s="138" t="s">
        <v>10</v>
      </c>
      <c r="E486" s="142" t="s">
        <v>410</v>
      </c>
      <c r="F486" s="91" t="s">
        <v>173</v>
      </c>
      <c r="G486" s="33">
        <f t="shared" ref="G486:I487" si="82">G487</f>
        <v>1.2</v>
      </c>
      <c r="H486" s="33">
        <f t="shared" si="82"/>
        <v>0</v>
      </c>
      <c r="I486" s="33">
        <f t="shared" si="82"/>
        <v>1.2</v>
      </c>
      <c r="J486" s="3"/>
      <c r="K486" s="259"/>
    </row>
    <row r="487" spans="1:11" ht="25.5" x14ac:dyDescent="0.2">
      <c r="A487" s="106" t="s">
        <v>388</v>
      </c>
      <c r="B487" s="91" t="s">
        <v>37</v>
      </c>
      <c r="C487" s="138" t="s">
        <v>14</v>
      </c>
      <c r="D487" s="138" t="s">
        <v>10</v>
      </c>
      <c r="E487" s="142" t="s">
        <v>410</v>
      </c>
      <c r="F487" s="91" t="s">
        <v>174</v>
      </c>
      <c r="G487" s="33">
        <f t="shared" si="82"/>
        <v>1.2</v>
      </c>
      <c r="H487" s="33">
        <f t="shared" si="82"/>
        <v>0</v>
      </c>
      <c r="I487" s="33">
        <f t="shared" si="82"/>
        <v>1.2</v>
      </c>
      <c r="J487" s="3"/>
      <c r="K487" s="259"/>
    </row>
    <row r="488" spans="1:11" ht="25.5" x14ac:dyDescent="0.2">
      <c r="A488" s="78" t="s">
        <v>391</v>
      </c>
      <c r="B488" s="92" t="s">
        <v>37</v>
      </c>
      <c r="C488" s="132" t="s">
        <v>14</v>
      </c>
      <c r="D488" s="132" t="s">
        <v>10</v>
      </c>
      <c r="E488" s="92" t="s">
        <v>410</v>
      </c>
      <c r="F488" s="92" t="s">
        <v>86</v>
      </c>
      <c r="G488" s="67">
        <v>1.2</v>
      </c>
      <c r="H488" s="67"/>
      <c r="I488" s="67">
        <f>G488+H488</f>
        <v>1.2</v>
      </c>
      <c r="J488" s="3"/>
      <c r="K488" s="259"/>
    </row>
    <row r="489" spans="1:11" ht="63.75" x14ac:dyDescent="0.2">
      <c r="A489" s="247" t="s">
        <v>551</v>
      </c>
      <c r="B489" s="91" t="s">
        <v>37</v>
      </c>
      <c r="C489" s="138" t="s">
        <v>14</v>
      </c>
      <c r="D489" s="138" t="s">
        <v>10</v>
      </c>
      <c r="E489" s="142" t="s">
        <v>550</v>
      </c>
      <c r="F489" s="142"/>
      <c r="G489" s="35">
        <f t="shared" ref="G489:I492" si="83">G490</f>
        <v>11870.1</v>
      </c>
      <c r="H489" s="35">
        <f t="shared" si="83"/>
        <v>0</v>
      </c>
      <c r="I489" s="35">
        <f t="shared" si="83"/>
        <v>11870.1</v>
      </c>
      <c r="J489" s="3"/>
      <c r="K489" s="259"/>
    </row>
    <row r="490" spans="1:11" ht="25.5" x14ac:dyDescent="0.2">
      <c r="A490" s="247" t="s">
        <v>552</v>
      </c>
      <c r="B490" s="91" t="s">
        <v>37</v>
      </c>
      <c r="C490" s="138" t="s">
        <v>14</v>
      </c>
      <c r="D490" s="138" t="s">
        <v>10</v>
      </c>
      <c r="E490" s="142" t="s">
        <v>550</v>
      </c>
      <c r="F490" s="142" t="s">
        <v>182</v>
      </c>
      <c r="G490" s="35">
        <f t="shared" si="83"/>
        <v>11870.1</v>
      </c>
      <c r="H490" s="35">
        <f t="shared" si="83"/>
        <v>0</v>
      </c>
      <c r="I490" s="35">
        <f t="shared" si="83"/>
        <v>11870.1</v>
      </c>
      <c r="J490" s="3"/>
      <c r="K490" s="259"/>
    </row>
    <row r="491" spans="1:11" x14ac:dyDescent="0.2">
      <c r="A491" s="247" t="s">
        <v>184</v>
      </c>
      <c r="B491" s="91" t="s">
        <v>37</v>
      </c>
      <c r="C491" s="138" t="s">
        <v>14</v>
      </c>
      <c r="D491" s="138" t="s">
        <v>10</v>
      </c>
      <c r="E491" s="142" t="s">
        <v>550</v>
      </c>
      <c r="F491" s="142" t="s">
        <v>183</v>
      </c>
      <c r="G491" s="35">
        <f t="shared" si="83"/>
        <v>11870.1</v>
      </c>
      <c r="H491" s="35">
        <f t="shared" si="83"/>
        <v>0</v>
      </c>
      <c r="I491" s="35">
        <f t="shared" si="83"/>
        <v>11870.1</v>
      </c>
      <c r="J491" s="3"/>
      <c r="K491" s="259"/>
    </row>
    <row r="492" spans="1:11" ht="25.5" x14ac:dyDescent="0.2">
      <c r="A492" s="154" t="s">
        <v>406</v>
      </c>
      <c r="B492" s="91" t="s">
        <v>37</v>
      </c>
      <c r="C492" s="138" t="s">
        <v>14</v>
      </c>
      <c r="D492" s="138" t="s">
        <v>10</v>
      </c>
      <c r="E492" s="142" t="s">
        <v>550</v>
      </c>
      <c r="F492" s="142" t="s">
        <v>153</v>
      </c>
      <c r="G492" s="35">
        <f t="shared" si="83"/>
        <v>11870.1</v>
      </c>
      <c r="H492" s="35">
        <f t="shared" si="83"/>
        <v>0</v>
      </c>
      <c r="I492" s="35">
        <f t="shared" si="83"/>
        <v>11870.1</v>
      </c>
      <c r="J492" s="3"/>
      <c r="K492" s="259"/>
    </row>
    <row r="493" spans="1:11" x14ac:dyDescent="0.2">
      <c r="A493" s="151" t="s">
        <v>84</v>
      </c>
      <c r="B493" s="92" t="s">
        <v>37</v>
      </c>
      <c r="C493" s="132" t="s">
        <v>14</v>
      </c>
      <c r="D493" s="132" t="s">
        <v>10</v>
      </c>
      <c r="E493" s="92" t="s">
        <v>550</v>
      </c>
      <c r="F493" s="92" t="s">
        <v>153</v>
      </c>
      <c r="G493" s="67">
        <v>11870.1</v>
      </c>
      <c r="H493" s="67">
        <v>0</v>
      </c>
      <c r="I493" s="67">
        <f>G493+H493</f>
        <v>11870.1</v>
      </c>
    </row>
    <row r="494" spans="1:11" ht="13.5" x14ac:dyDescent="0.2">
      <c r="A494" s="155" t="s">
        <v>70</v>
      </c>
      <c r="B494" s="157" t="s">
        <v>37</v>
      </c>
      <c r="C494" s="158" t="s">
        <v>15</v>
      </c>
      <c r="D494" s="158" t="s">
        <v>56</v>
      </c>
      <c r="E494" s="157"/>
      <c r="F494" s="157"/>
      <c r="G494" s="159">
        <f>G495+G521</f>
        <v>28359.300000000003</v>
      </c>
      <c r="H494" s="159">
        <f>H495+H521</f>
        <v>0</v>
      </c>
      <c r="I494" s="159">
        <f>I495+I521</f>
        <v>28359.300000000003</v>
      </c>
    </row>
    <row r="495" spans="1:11" x14ac:dyDescent="0.2">
      <c r="A495" s="5" t="s">
        <v>82</v>
      </c>
      <c r="B495" s="156" t="s">
        <v>37</v>
      </c>
      <c r="C495" s="139" t="s">
        <v>15</v>
      </c>
      <c r="D495" s="139" t="s">
        <v>8</v>
      </c>
      <c r="E495" s="156"/>
      <c r="F495" s="156"/>
      <c r="G495" s="35">
        <f>G496</f>
        <v>26433.9</v>
      </c>
      <c r="H495" s="35">
        <f>H496</f>
        <v>0</v>
      </c>
      <c r="I495" s="35">
        <f>I496</f>
        <v>26433.9</v>
      </c>
    </row>
    <row r="496" spans="1:11" x14ac:dyDescent="0.2">
      <c r="A496" s="5" t="s">
        <v>148</v>
      </c>
      <c r="B496" s="91" t="s">
        <v>37</v>
      </c>
      <c r="C496" s="139" t="s">
        <v>15</v>
      </c>
      <c r="D496" s="139" t="s">
        <v>8</v>
      </c>
      <c r="E496" s="91" t="s">
        <v>147</v>
      </c>
      <c r="F496" s="91"/>
      <c r="G496" s="26">
        <f>G497+G502+G512+G517</f>
        <v>26433.9</v>
      </c>
      <c r="H496" s="26">
        <f t="shared" ref="H496:I496" si="84">H497+H502+H512+H517</f>
        <v>0</v>
      </c>
      <c r="I496" s="26">
        <f t="shared" si="84"/>
        <v>26433.9</v>
      </c>
    </row>
    <row r="497" spans="1:9" ht="36" x14ac:dyDescent="0.2">
      <c r="A497" s="5" t="s">
        <v>195</v>
      </c>
      <c r="B497" s="91" t="s">
        <v>37</v>
      </c>
      <c r="C497" s="139" t="s">
        <v>15</v>
      </c>
      <c r="D497" s="139" t="s">
        <v>8</v>
      </c>
      <c r="E497" s="91" t="s">
        <v>196</v>
      </c>
      <c r="F497" s="91"/>
      <c r="G497" s="26">
        <f t="shared" ref="G497:I498" si="85">G498</f>
        <v>17831.900000000001</v>
      </c>
      <c r="H497" s="26">
        <f t="shared" si="85"/>
        <v>0</v>
      </c>
      <c r="I497" s="26">
        <f t="shared" si="85"/>
        <v>17831.900000000001</v>
      </c>
    </row>
    <row r="498" spans="1:9" ht="24" x14ac:dyDescent="0.2">
      <c r="A498" s="5" t="s">
        <v>166</v>
      </c>
      <c r="B498" s="91" t="s">
        <v>37</v>
      </c>
      <c r="C498" s="139" t="s">
        <v>15</v>
      </c>
      <c r="D498" s="139" t="s">
        <v>8</v>
      </c>
      <c r="E498" s="91" t="s">
        <v>196</v>
      </c>
      <c r="F498" s="91" t="s">
        <v>164</v>
      </c>
      <c r="G498" s="26">
        <f t="shared" si="85"/>
        <v>17831.900000000001</v>
      </c>
      <c r="H498" s="26">
        <f t="shared" si="85"/>
        <v>0</v>
      </c>
      <c r="I498" s="26">
        <f t="shared" si="85"/>
        <v>17831.900000000001</v>
      </c>
    </row>
    <row r="499" spans="1:9" x14ac:dyDescent="0.2">
      <c r="A499" s="5" t="s">
        <v>169</v>
      </c>
      <c r="B499" s="91" t="s">
        <v>37</v>
      </c>
      <c r="C499" s="139" t="s">
        <v>15</v>
      </c>
      <c r="D499" s="139" t="s">
        <v>8</v>
      </c>
      <c r="E499" s="91" t="s">
        <v>196</v>
      </c>
      <c r="F499" s="91" t="s">
        <v>168</v>
      </c>
      <c r="G499" s="26">
        <f>G500+G501</f>
        <v>17831.900000000001</v>
      </c>
      <c r="H499" s="26">
        <f>H500+H501</f>
        <v>0</v>
      </c>
      <c r="I499" s="26">
        <f>I500+I501</f>
        <v>17831.900000000001</v>
      </c>
    </row>
    <row r="500" spans="1:9" ht="36" x14ac:dyDescent="0.2">
      <c r="A500" s="27" t="s">
        <v>392</v>
      </c>
      <c r="B500" s="92" t="s">
        <v>37</v>
      </c>
      <c r="C500" s="130">
        <v>11</v>
      </c>
      <c r="D500" s="130">
        <v>1</v>
      </c>
      <c r="E500" s="92" t="s">
        <v>196</v>
      </c>
      <c r="F500" s="92" t="s">
        <v>93</v>
      </c>
      <c r="G500" s="82">
        <v>17031.900000000001</v>
      </c>
      <c r="H500" s="82"/>
      <c r="I500" s="67">
        <f>G500+H500</f>
        <v>17031.900000000001</v>
      </c>
    </row>
    <row r="501" spans="1:9" x14ac:dyDescent="0.2">
      <c r="A501" s="27" t="s">
        <v>99</v>
      </c>
      <c r="B501" s="92" t="s">
        <v>37</v>
      </c>
      <c r="C501" s="130">
        <v>11</v>
      </c>
      <c r="D501" s="130">
        <v>1</v>
      </c>
      <c r="E501" s="92" t="s">
        <v>196</v>
      </c>
      <c r="F501" s="92" t="s">
        <v>100</v>
      </c>
      <c r="G501" s="82">
        <v>800</v>
      </c>
      <c r="H501" s="82">
        <v>0</v>
      </c>
      <c r="I501" s="67">
        <f>G501+H501</f>
        <v>800</v>
      </c>
    </row>
    <row r="502" spans="1:9" ht="24" x14ac:dyDescent="0.2">
      <c r="A502" s="5" t="s">
        <v>210</v>
      </c>
      <c r="B502" s="91" t="s">
        <v>37</v>
      </c>
      <c r="C502" s="139" t="s">
        <v>15</v>
      </c>
      <c r="D502" s="139" t="s">
        <v>8</v>
      </c>
      <c r="E502" s="91" t="s">
        <v>345</v>
      </c>
      <c r="F502" s="91" t="s">
        <v>7</v>
      </c>
      <c r="G502" s="38">
        <f>G503+G507</f>
        <v>7.8999999999999995</v>
      </c>
      <c r="H502" s="38">
        <f>H503+H507</f>
        <v>0</v>
      </c>
      <c r="I502" s="38">
        <f>I503+I507</f>
        <v>7.8999999999999995</v>
      </c>
    </row>
    <row r="503" spans="1:9" x14ac:dyDescent="0.2">
      <c r="A503" s="5" t="s">
        <v>347</v>
      </c>
      <c r="B503" s="91" t="s">
        <v>37</v>
      </c>
      <c r="C503" s="139" t="s">
        <v>15</v>
      </c>
      <c r="D503" s="139" t="s">
        <v>8</v>
      </c>
      <c r="E503" s="91" t="s">
        <v>346</v>
      </c>
      <c r="F503" s="91"/>
      <c r="G503" s="38">
        <f t="shared" ref="G503:I509" si="86">G504</f>
        <v>7.1</v>
      </c>
      <c r="H503" s="38">
        <f t="shared" si="86"/>
        <v>0</v>
      </c>
      <c r="I503" s="38">
        <f t="shared" si="86"/>
        <v>7.1</v>
      </c>
    </row>
    <row r="504" spans="1:9" ht="24" x14ac:dyDescent="0.2">
      <c r="A504" s="121" t="s">
        <v>387</v>
      </c>
      <c r="B504" s="91" t="s">
        <v>37</v>
      </c>
      <c r="C504" s="139" t="s">
        <v>15</v>
      </c>
      <c r="D504" s="139" t="s">
        <v>8</v>
      </c>
      <c r="E504" s="91" t="s">
        <v>346</v>
      </c>
      <c r="F504" s="91" t="s">
        <v>173</v>
      </c>
      <c r="G504" s="38">
        <f t="shared" si="86"/>
        <v>7.1</v>
      </c>
      <c r="H504" s="38">
        <f t="shared" si="86"/>
        <v>0</v>
      </c>
      <c r="I504" s="38">
        <f t="shared" si="86"/>
        <v>7.1</v>
      </c>
    </row>
    <row r="505" spans="1:9" ht="24" x14ac:dyDescent="0.2">
      <c r="A505" s="121" t="s">
        <v>388</v>
      </c>
      <c r="B505" s="91" t="s">
        <v>37</v>
      </c>
      <c r="C505" s="139" t="s">
        <v>15</v>
      </c>
      <c r="D505" s="139" t="s">
        <v>8</v>
      </c>
      <c r="E505" s="91" t="s">
        <v>346</v>
      </c>
      <c r="F505" s="91" t="s">
        <v>174</v>
      </c>
      <c r="G505" s="38">
        <f t="shared" si="86"/>
        <v>7.1</v>
      </c>
      <c r="H505" s="38">
        <f t="shared" si="86"/>
        <v>0</v>
      </c>
      <c r="I505" s="38">
        <f t="shared" si="86"/>
        <v>7.1</v>
      </c>
    </row>
    <row r="506" spans="1:9" ht="24" x14ac:dyDescent="0.2">
      <c r="A506" s="123" t="s">
        <v>391</v>
      </c>
      <c r="B506" s="92" t="s">
        <v>37</v>
      </c>
      <c r="C506" s="130">
        <v>11</v>
      </c>
      <c r="D506" s="130">
        <v>1</v>
      </c>
      <c r="E506" s="92" t="s">
        <v>346</v>
      </c>
      <c r="F506" s="92" t="s">
        <v>86</v>
      </c>
      <c r="G506" s="82">
        <v>7.1</v>
      </c>
      <c r="H506" s="82"/>
      <c r="I506" s="67">
        <f>G506+H506</f>
        <v>7.1</v>
      </c>
    </row>
    <row r="507" spans="1:9" ht="16.5" customHeight="1" x14ac:dyDescent="0.2">
      <c r="A507" s="5" t="s">
        <v>554</v>
      </c>
      <c r="B507" s="91" t="s">
        <v>37</v>
      </c>
      <c r="C507" s="139" t="s">
        <v>15</v>
      </c>
      <c r="D507" s="139" t="s">
        <v>8</v>
      </c>
      <c r="E507" s="91" t="s">
        <v>553</v>
      </c>
      <c r="F507" s="91"/>
      <c r="G507" s="38">
        <f t="shared" si="86"/>
        <v>0.8</v>
      </c>
      <c r="H507" s="38">
        <f t="shared" si="86"/>
        <v>0</v>
      </c>
      <c r="I507" s="38">
        <f t="shared" si="86"/>
        <v>0.8</v>
      </c>
    </row>
    <row r="508" spans="1:9" ht="24" x14ac:dyDescent="0.2">
      <c r="A508" s="121" t="s">
        <v>387</v>
      </c>
      <c r="B508" s="91" t="s">
        <v>37</v>
      </c>
      <c r="C508" s="139" t="s">
        <v>15</v>
      </c>
      <c r="D508" s="139" t="s">
        <v>8</v>
      </c>
      <c r="E508" s="91" t="s">
        <v>553</v>
      </c>
      <c r="F508" s="91" t="s">
        <v>173</v>
      </c>
      <c r="G508" s="38">
        <f t="shared" si="86"/>
        <v>0.8</v>
      </c>
      <c r="H508" s="38">
        <f t="shared" si="86"/>
        <v>0</v>
      </c>
      <c r="I508" s="38">
        <f t="shared" si="86"/>
        <v>0.8</v>
      </c>
    </row>
    <row r="509" spans="1:9" ht="24" x14ac:dyDescent="0.2">
      <c r="A509" s="121" t="s">
        <v>388</v>
      </c>
      <c r="B509" s="91" t="s">
        <v>37</v>
      </c>
      <c r="C509" s="139" t="s">
        <v>15</v>
      </c>
      <c r="D509" s="139" t="s">
        <v>8</v>
      </c>
      <c r="E509" s="91" t="s">
        <v>553</v>
      </c>
      <c r="F509" s="91" t="s">
        <v>174</v>
      </c>
      <c r="G509" s="38">
        <f t="shared" si="86"/>
        <v>0.8</v>
      </c>
      <c r="H509" s="38">
        <f t="shared" si="86"/>
        <v>0</v>
      </c>
      <c r="I509" s="38">
        <f t="shared" si="86"/>
        <v>0.8</v>
      </c>
    </row>
    <row r="510" spans="1:9" ht="24" x14ac:dyDescent="0.2">
      <c r="A510" s="123" t="s">
        <v>391</v>
      </c>
      <c r="B510" s="92" t="s">
        <v>37</v>
      </c>
      <c r="C510" s="130">
        <v>11</v>
      </c>
      <c r="D510" s="130">
        <v>1</v>
      </c>
      <c r="E510" s="92" t="s">
        <v>553</v>
      </c>
      <c r="F510" s="92" t="s">
        <v>86</v>
      </c>
      <c r="G510" s="82">
        <v>0.8</v>
      </c>
      <c r="H510" s="82"/>
      <c r="I510" s="67">
        <f>G510+H510</f>
        <v>0.8</v>
      </c>
    </row>
    <row r="511" spans="1:9" x14ac:dyDescent="0.2">
      <c r="A511" s="123" t="s">
        <v>516</v>
      </c>
      <c r="B511" s="92" t="s">
        <v>37</v>
      </c>
      <c r="C511" s="130">
        <v>11</v>
      </c>
      <c r="D511" s="130">
        <v>1</v>
      </c>
      <c r="E511" s="92" t="s">
        <v>553</v>
      </c>
      <c r="F511" s="92" t="s">
        <v>86</v>
      </c>
      <c r="G511" s="82">
        <v>0.8</v>
      </c>
      <c r="H511" s="82"/>
      <c r="I511" s="67">
        <f>G511+H511</f>
        <v>0.8</v>
      </c>
    </row>
    <row r="512" spans="1:9" ht="24" x14ac:dyDescent="0.2">
      <c r="A512" s="5" t="s">
        <v>564</v>
      </c>
      <c r="B512" s="239" t="s">
        <v>37</v>
      </c>
      <c r="C512" s="240" t="s">
        <v>15</v>
      </c>
      <c r="D512" s="240" t="s">
        <v>8</v>
      </c>
      <c r="E512" s="145" t="s">
        <v>563</v>
      </c>
      <c r="F512" s="241"/>
      <c r="G512" s="26">
        <f t="shared" ref="G512:I514" si="87">G513</f>
        <v>8585.5</v>
      </c>
      <c r="H512" s="26">
        <f t="shared" si="87"/>
        <v>0</v>
      </c>
      <c r="I512" s="26">
        <f t="shared" si="87"/>
        <v>8585.5</v>
      </c>
    </row>
    <row r="513" spans="1:9" ht="24" x14ac:dyDescent="0.2">
      <c r="A513" s="242" t="s">
        <v>400</v>
      </c>
      <c r="B513" s="239" t="s">
        <v>37</v>
      </c>
      <c r="C513" s="240" t="s">
        <v>15</v>
      </c>
      <c r="D513" s="240" t="s">
        <v>8</v>
      </c>
      <c r="E513" s="145" t="s">
        <v>563</v>
      </c>
      <c r="F513" s="241" t="s">
        <v>182</v>
      </c>
      <c r="G513" s="26">
        <f t="shared" si="87"/>
        <v>8585.5</v>
      </c>
      <c r="H513" s="26">
        <f t="shared" si="87"/>
        <v>0</v>
      </c>
      <c r="I513" s="26">
        <f t="shared" si="87"/>
        <v>8585.5</v>
      </c>
    </row>
    <row r="514" spans="1:9" x14ac:dyDescent="0.2">
      <c r="A514" s="5" t="s">
        <v>184</v>
      </c>
      <c r="B514" s="239" t="s">
        <v>37</v>
      </c>
      <c r="C514" s="240" t="s">
        <v>15</v>
      </c>
      <c r="D514" s="240" t="s">
        <v>8</v>
      </c>
      <c r="E514" s="145" t="s">
        <v>563</v>
      </c>
      <c r="F514" s="241" t="s">
        <v>183</v>
      </c>
      <c r="G514" s="26">
        <f t="shared" si="87"/>
        <v>8585.5</v>
      </c>
      <c r="H514" s="26">
        <f t="shared" si="87"/>
        <v>0</v>
      </c>
      <c r="I514" s="26">
        <f t="shared" si="87"/>
        <v>8585.5</v>
      </c>
    </row>
    <row r="515" spans="1:9" ht="24" x14ac:dyDescent="0.2">
      <c r="A515" s="249" t="s">
        <v>401</v>
      </c>
      <c r="B515" s="250" t="s">
        <v>37</v>
      </c>
      <c r="C515" s="251">
        <v>11</v>
      </c>
      <c r="D515" s="251">
        <v>1</v>
      </c>
      <c r="E515" s="142" t="s">
        <v>563</v>
      </c>
      <c r="F515" s="252" t="s">
        <v>152</v>
      </c>
      <c r="G515" s="35">
        <f>G516</f>
        <v>8585.5</v>
      </c>
      <c r="H515" s="35">
        <f>H516</f>
        <v>0</v>
      </c>
      <c r="I515" s="35">
        <f>G515+H515</f>
        <v>8585.5</v>
      </c>
    </row>
    <row r="516" spans="1:9" x14ac:dyDescent="0.2">
      <c r="A516" s="151" t="s">
        <v>562</v>
      </c>
      <c r="B516" s="244" t="s">
        <v>37</v>
      </c>
      <c r="C516" s="245">
        <v>11</v>
      </c>
      <c r="D516" s="245">
        <v>1</v>
      </c>
      <c r="E516" s="92" t="s">
        <v>563</v>
      </c>
      <c r="F516" s="246" t="s">
        <v>152</v>
      </c>
      <c r="G516" s="82">
        <v>8585.5</v>
      </c>
      <c r="H516" s="67">
        <v>0</v>
      </c>
      <c r="I516" s="67">
        <f>G516+H516</f>
        <v>8585.5</v>
      </c>
    </row>
    <row r="517" spans="1:9" ht="24" x14ac:dyDescent="0.2">
      <c r="A517" s="5" t="s">
        <v>566</v>
      </c>
      <c r="B517" s="239" t="s">
        <v>37</v>
      </c>
      <c r="C517" s="240" t="s">
        <v>15</v>
      </c>
      <c r="D517" s="240" t="s">
        <v>8</v>
      </c>
      <c r="E517" s="145" t="s">
        <v>565</v>
      </c>
      <c r="F517" s="241"/>
      <c r="G517" s="26">
        <f t="shared" ref="G517:I519" si="88">G518</f>
        <v>8.6</v>
      </c>
      <c r="H517" s="26">
        <f t="shared" si="88"/>
        <v>0</v>
      </c>
      <c r="I517" s="26">
        <f t="shared" si="88"/>
        <v>8.6</v>
      </c>
    </row>
    <row r="518" spans="1:9" ht="24" x14ac:dyDescent="0.2">
      <c r="A518" s="242" t="s">
        <v>400</v>
      </c>
      <c r="B518" s="239" t="s">
        <v>37</v>
      </c>
      <c r="C518" s="240" t="s">
        <v>15</v>
      </c>
      <c r="D518" s="240" t="s">
        <v>8</v>
      </c>
      <c r="E518" s="145" t="s">
        <v>565</v>
      </c>
      <c r="F518" s="241" t="s">
        <v>182</v>
      </c>
      <c r="G518" s="26">
        <f t="shared" si="88"/>
        <v>8.6</v>
      </c>
      <c r="H518" s="26">
        <f t="shared" si="88"/>
        <v>0</v>
      </c>
      <c r="I518" s="26">
        <f t="shared" si="88"/>
        <v>8.6</v>
      </c>
    </row>
    <row r="519" spans="1:9" x14ac:dyDescent="0.2">
      <c r="A519" s="5" t="s">
        <v>184</v>
      </c>
      <c r="B519" s="239" t="s">
        <v>37</v>
      </c>
      <c r="C519" s="240" t="s">
        <v>15</v>
      </c>
      <c r="D519" s="240" t="s">
        <v>8</v>
      </c>
      <c r="E519" s="145" t="s">
        <v>565</v>
      </c>
      <c r="F519" s="241" t="s">
        <v>183</v>
      </c>
      <c r="G519" s="26">
        <f t="shared" si="88"/>
        <v>8.6</v>
      </c>
      <c r="H519" s="26">
        <f t="shared" si="88"/>
        <v>0</v>
      </c>
      <c r="I519" s="26">
        <f t="shared" si="88"/>
        <v>8.6</v>
      </c>
    </row>
    <row r="520" spans="1:9" ht="24" x14ac:dyDescent="0.2">
      <c r="A520" s="243" t="s">
        <v>401</v>
      </c>
      <c r="B520" s="244" t="s">
        <v>37</v>
      </c>
      <c r="C520" s="245">
        <v>11</v>
      </c>
      <c r="D520" s="245">
        <v>1</v>
      </c>
      <c r="E520" s="92" t="s">
        <v>565</v>
      </c>
      <c r="F520" s="246" t="s">
        <v>152</v>
      </c>
      <c r="G520" s="82">
        <v>8.6</v>
      </c>
      <c r="H520" s="82">
        <v>0</v>
      </c>
      <c r="I520" s="67">
        <f>G520+H520</f>
        <v>8.6</v>
      </c>
    </row>
    <row r="521" spans="1:9" x14ac:dyDescent="0.2">
      <c r="A521" s="5" t="s">
        <v>72</v>
      </c>
      <c r="B521" s="91" t="s">
        <v>37</v>
      </c>
      <c r="C521" s="139" t="s">
        <v>15</v>
      </c>
      <c r="D521" s="139" t="s">
        <v>18</v>
      </c>
      <c r="E521" s="91" t="s">
        <v>7</v>
      </c>
      <c r="F521" s="91" t="s">
        <v>7</v>
      </c>
      <c r="G521" s="26">
        <f>G523</f>
        <v>1925.4</v>
      </c>
      <c r="H521" s="26">
        <f>H523</f>
        <v>0</v>
      </c>
      <c r="I521" s="26">
        <f>I523</f>
        <v>1925.4</v>
      </c>
    </row>
    <row r="522" spans="1:9" x14ac:dyDescent="0.2">
      <c r="A522" s="5" t="s">
        <v>148</v>
      </c>
      <c r="B522" s="91" t="s">
        <v>37</v>
      </c>
      <c r="C522" s="139" t="s">
        <v>15</v>
      </c>
      <c r="D522" s="139" t="s">
        <v>18</v>
      </c>
      <c r="E522" s="91" t="s">
        <v>147</v>
      </c>
      <c r="F522" s="91"/>
      <c r="G522" s="26">
        <f>G523</f>
        <v>1925.4</v>
      </c>
      <c r="H522" s="26">
        <f>H523</f>
        <v>0</v>
      </c>
      <c r="I522" s="26">
        <f>I523</f>
        <v>1925.4</v>
      </c>
    </row>
    <row r="523" spans="1:9" ht="24" x14ac:dyDescent="0.2">
      <c r="A523" s="5" t="s">
        <v>210</v>
      </c>
      <c r="B523" s="91" t="s">
        <v>37</v>
      </c>
      <c r="C523" s="139" t="s">
        <v>15</v>
      </c>
      <c r="D523" s="139" t="s">
        <v>18</v>
      </c>
      <c r="E523" s="91" t="s">
        <v>345</v>
      </c>
      <c r="F523" s="91" t="s">
        <v>7</v>
      </c>
      <c r="G523" s="38">
        <f>G544+G540+G536+G532+G528+G524</f>
        <v>1925.4</v>
      </c>
      <c r="H523" s="38">
        <f>H544+H540+H536+H532+H528+H524</f>
        <v>0</v>
      </c>
      <c r="I523" s="38">
        <f>I544+I540+I536+I532+I528+I524</f>
        <v>1925.4</v>
      </c>
    </row>
    <row r="524" spans="1:9" x14ac:dyDescent="0.2">
      <c r="A524" s="90" t="s">
        <v>359</v>
      </c>
      <c r="B524" s="91" t="s">
        <v>37</v>
      </c>
      <c r="C524" s="139" t="s">
        <v>15</v>
      </c>
      <c r="D524" s="139" t="s">
        <v>18</v>
      </c>
      <c r="E524" s="91" t="s">
        <v>349</v>
      </c>
      <c r="F524" s="91"/>
      <c r="G524" s="38">
        <f t="shared" ref="G524:I526" si="89">G525</f>
        <v>35</v>
      </c>
      <c r="H524" s="38">
        <f t="shared" si="89"/>
        <v>0</v>
      </c>
      <c r="I524" s="38">
        <f t="shared" si="89"/>
        <v>35</v>
      </c>
    </row>
    <row r="525" spans="1:9" ht="24" x14ac:dyDescent="0.2">
      <c r="A525" s="109" t="s">
        <v>387</v>
      </c>
      <c r="B525" s="91" t="s">
        <v>37</v>
      </c>
      <c r="C525" s="139" t="s">
        <v>15</v>
      </c>
      <c r="D525" s="139" t="s">
        <v>18</v>
      </c>
      <c r="E525" s="91" t="s">
        <v>349</v>
      </c>
      <c r="F525" s="91" t="s">
        <v>173</v>
      </c>
      <c r="G525" s="38">
        <f t="shared" si="89"/>
        <v>35</v>
      </c>
      <c r="H525" s="38">
        <f t="shared" si="89"/>
        <v>0</v>
      </c>
      <c r="I525" s="38">
        <f t="shared" si="89"/>
        <v>35</v>
      </c>
    </row>
    <row r="526" spans="1:9" ht="24" x14ac:dyDescent="0.2">
      <c r="A526" s="109" t="s">
        <v>388</v>
      </c>
      <c r="B526" s="91" t="s">
        <v>37</v>
      </c>
      <c r="C526" s="139" t="s">
        <v>15</v>
      </c>
      <c r="D526" s="139" t="s">
        <v>18</v>
      </c>
      <c r="E526" s="91" t="s">
        <v>349</v>
      </c>
      <c r="F526" s="91" t="s">
        <v>174</v>
      </c>
      <c r="G526" s="38">
        <f t="shared" si="89"/>
        <v>35</v>
      </c>
      <c r="H526" s="38">
        <f t="shared" si="89"/>
        <v>0</v>
      </c>
      <c r="I526" s="38">
        <f t="shared" si="89"/>
        <v>35</v>
      </c>
    </row>
    <row r="527" spans="1:9" ht="24" x14ac:dyDescent="0.2">
      <c r="A527" s="122" t="s">
        <v>391</v>
      </c>
      <c r="B527" s="92" t="s">
        <v>37</v>
      </c>
      <c r="C527" s="132" t="s">
        <v>15</v>
      </c>
      <c r="D527" s="132" t="s">
        <v>18</v>
      </c>
      <c r="E527" s="92" t="s">
        <v>349</v>
      </c>
      <c r="F527" s="92" t="s">
        <v>86</v>
      </c>
      <c r="G527" s="82">
        <v>35</v>
      </c>
      <c r="H527" s="82"/>
      <c r="I527" s="67">
        <f>G527+H527</f>
        <v>35</v>
      </c>
    </row>
    <row r="528" spans="1:9" x14ac:dyDescent="0.2">
      <c r="A528" s="90" t="s">
        <v>358</v>
      </c>
      <c r="B528" s="91" t="s">
        <v>37</v>
      </c>
      <c r="C528" s="139" t="s">
        <v>15</v>
      </c>
      <c r="D528" s="139" t="s">
        <v>18</v>
      </c>
      <c r="E528" s="91" t="s">
        <v>350</v>
      </c>
      <c r="F528" s="91"/>
      <c r="G528" s="38">
        <f t="shared" ref="G528:I530" si="90">G529</f>
        <v>35</v>
      </c>
      <c r="H528" s="38">
        <f t="shared" si="90"/>
        <v>0</v>
      </c>
      <c r="I528" s="38">
        <f t="shared" si="90"/>
        <v>35</v>
      </c>
    </row>
    <row r="529" spans="1:9" ht="24" x14ac:dyDescent="0.2">
      <c r="A529" s="109" t="s">
        <v>387</v>
      </c>
      <c r="B529" s="91" t="s">
        <v>37</v>
      </c>
      <c r="C529" s="139" t="s">
        <v>15</v>
      </c>
      <c r="D529" s="139" t="s">
        <v>18</v>
      </c>
      <c r="E529" s="91" t="s">
        <v>350</v>
      </c>
      <c r="F529" s="91" t="s">
        <v>173</v>
      </c>
      <c r="G529" s="38">
        <f t="shared" si="90"/>
        <v>35</v>
      </c>
      <c r="H529" s="38">
        <f t="shared" si="90"/>
        <v>0</v>
      </c>
      <c r="I529" s="38">
        <f t="shared" si="90"/>
        <v>35</v>
      </c>
    </row>
    <row r="530" spans="1:9" ht="24" x14ac:dyDescent="0.2">
      <c r="A530" s="109" t="s">
        <v>388</v>
      </c>
      <c r="B530" s="91" t="s">
        <v>37</v>
      </c>
      <c r="C530" s="139" t="s">
        <v>15</v>
      </c>
      <c r="D530" s="139" t="s">
        <v>18</v>
      </c>
      <c r="E530" s="91" t="s">
        <v>350</v>
      </c>
      <c r="F530" s="91" t="s">
        <v>174</v>
      </c>
      <c r="G530" s="38">
        <f t="shared" si="90"/>
        <v>35</v>
      </c>
      <c r="H530" s="38">
        <f t="shared" si="90"/>
        <v>0</v>
      </c>
      <c r="I530" s="38">
        <f t="shared" si="90"/>
        <v>35</v>
      </c>
    </row>
    <row r="531" spans="1:9" ht="24" x14ac:dyDescent="0.2">
      <c r="A531" s="122" t="s">
        <v>391</v>
      </c>
      <c r="B531" s="92" t="s">
        <v>37</v>
      </c>
      <c r="C531" s="132" t="s">
        <v>15</v>
      </c>
      <c r="D531" s="132" t="s">
        <v>18</v>
      </c>
      <c r="E531" s="92" t="s">
        <v>350</v>
      </c>
      <c r="F531" s="92" t="s">
        <v>86</v>
      </c>
      <c r="G531" s="82">
        <v>35</v>
      </c>
      <c r="H531" s="82"/>
      <c r="I531" s="67">
        <f>G531+H531</f>
        <v>35</v>
      </c>
    </row>
    <row r="532" spans="1:9" ht="24" x14ac:dyDescent="0.2">
      <c r="A532" s="90" t="s">
        <v>357</v>
      </c>
      <c r="B532" s="91" t="s">
        <v>37</v>
      </c>
      <c r="C532" s="139" t="s">
        <v>15</v>
      </c>
      <c r="D532" s="139" t="s">
        <v>18</v>
      </c>
      <c r="E532" s="91" t="s">
        <v>351</v>
      </c>
      <c r="F532" s="91"/>
      <c r="G532" s="38">
        <f t="shared" ref="G532:I534" si="91">G533</f>
        <v>60</v>
      </c>
      <c r="H532" s="38">
        <f t="shared" si="91"/>
        <v>0</v>
      </c>
      <c r="I532" s="38">
        <f t="shared" si="91"/>
        <v>60</v>
      </c>
    </row>
    <row r="533" spans="1:9" ht="24" x14ac:dyDescent="0.2">
      <c r="A533" s="109" t="s">
        <v>387</v>
      </c>
      <c r="B533" s="91" t="s">
        <v>37</v>
      </c>
      <c r="C533" s="139" t="s">
        <v>15</v>
      </c>
      <c r="D533" s="139" t="s">
        <v>18</v>
      </c>
      <c r="E533" s="91" t="s">
        <v>351</v>
      </c>
      <c r="F533" s="91" t="s">
        <v>173</v>
      </c>
      <c r="G533" s="38">
        <f t="shared" si="91"/>
        <v>60</v>
      </c>
      <c r="H533" s="38">
        <f t="shared" si="91"/>
        <v>0</v>
      </c>
      <c r="I533" s="38">
        <f t="shared" si="91"/>
        <v>60</v>
      </c>
    </row>
    <row r="534" spans="1:9" ht="24" x14ac:dyDescent="0.2">
      <c r="A534" s="109" t="s">
        <v>388</v>
      </c>
      <c r="B534" s="91" t="s">
        <v>37</v>
      </c>
      <c r="C534" s="139" t="s">
        <v>15</v>
      </c>
      <c r="D534" s="139" t="s">
        <v>18</v>
      </c>
      <c r="E534" s="91" t="s">
        <v>351</v>
      </c>
      <c r="F534" s="91" t="s">
        <v>174</v>
      </c>
      <c r="G534" s="38">
        <f t="shared" si="91"/>
        <v>60</v>
      </c>
      <c r="H534" s="38">
        <f t="shared" si="91"/>
        <v>0</v>
      </c>
      <c r="I534" s="38">
        <f t="shared" si="91"/>
        <v>60</v>
      </c>
    </row>
    <row r="535" spans="1:9" ht="24" x14ac:dyDescent="0.2">
      <c r="A535" s="122" t="s">
        <v>391</v>
      </c>
      <c r="B535" s="92" t="s">
        <v>37</v>
      </c>
      <c r="C535" s="132" t="s">
        <v>15</v>
      </c>
      <c r="D535" s="132" t="s">
        <v>18</v>
      </c>
      <c r="E535" s="92" t="s">
        <v>351</v>
      </c>
      <c r="F535" s="92" t="s">
        <v>86</v>
      </c>
      <c r="G535" s="82">
        <v>60</v>
      </c>
      <c r="H535" s="82"/>
      <c r="I535" s="67">
        <f>G535+H535</f>
        <v>60</v>
      </c>
    </row>
    <row r="536" spans="1:9" x14ac:dyDescent="0.2">
      <c r="A536" s="90" t="s">
        <v>356</v>
      </c>
      <c r="B536" s="91" t="s">
        <v>37</v>
      </c>
      <c r="C536" s="139" t="s">
        <v>15</v>
      </c>
      <c r="D536" s="139" t="s">
        <v>18</v>
      </c>
      <c r="E536" s="91" t="s">
        <v>352</v>
      </c>
      <c r="F536" s="91"/>
      <c r="G536" s="38">
        <f t="shared" ref="G536:I538" si="92">G537</f>
        <v>1575.4</v>
      </c>
      <c r="H536" s="38">
        <f t="shared" si="92"/>
        <v>0</v>
      </c>
      <c r="I536" s="38">
        <f t="shared" si="92"/>
        <v>1575.4</v>
      </c>
    </row>
    <row r="537" spans="1:9" ht="24" x14ac:dyDescent="0.2">
      <c r="A537" s="109" t="s">
        <v>387</v>
      </c>
      <c r="B537" s="91" t="s">
        <v>37</v>
      </c>
      <c r="C537" s="139" t="s">
        <v>15</v>
      </c>
      <c r="D537" s="139" t="s">
        <v>18</v>
      </c>
      <c r="E537" s="91" t="s">
        <v>352</v>
      </c>
      <c r="F537" s="91" t="s">
        <v>173</v>
      </c>
      <c r="G537" s="38">
        <f t="shared" si="92"/>
        <v>1575.4</v>
      </c>
      <c r="H537" s="38">
        <f t="shared" si="92"/>
        <v>0</v>
      </c>
      <c r="I537" s="38">
        <f t="shared" si="92"/>
        <v>1575.4</v>
      </c>
    </row>
    <row r="538" spans="1:9" ht="24" x14ac:dyDescent="0.2">
      <c r="A538" s="109" t="s">
        <v>388</v>
      </c>
      <c r="B538" s="91" t="s">
        <v>37</v>
      </c>
      <c r="C538" s="139" t="s">
        <v>15</v>
      </c>
      <c r="D538" s="139" t="s">
        <v>18</v>
      </c>
      <c r="E538" s="91" t="s">
        <v>352</v>
      </c>
      <c r="F538" s="91" t="s">
        <v>174</v>
      </c>
      <c r="G538" s="38">
        <f t="shared" si="92"/>
        <v>1575.4</v>
      </c>
      <c r="H538" s="38">
        <f t="shared" si="92"/>
        <v>0</v>
      </c>
      <c r="I538" s="38">
        <f t="shared" si="92"/>
        <v>1575.4</v>
      </c>
    </row>
    <row r="539" spans="1:9" ht="24" x14ac:dyDescent="0.2">
      <c r="A539" s="122" t="s">
        <v>391</v>
      </c>
      <c r="B539" s="92" t="s">
        <v>37</v>
      </c>
      <c r="C539" s="132" t="s">
        <v>15</v>
      </c>
      <c r="D539" s="132" t="s">
        <v>18</v>
      </c>
      <c r="E539" s="92" t="s">
        <v>352</v>
      </c>
      <c r="F539" s="92" t="s">
        <v>86</v>
      </c>
      <c r="G539" s="82">
        <v>1575.4</v>
      </c>
      <c r="H539" s="82"/>
      <c r="I539" s="67">
        <f>G539+H539</f>
        <v>1575.4</v>
      </c>
    </row>
    <row r="540" spans="1:9" ht="24" x14ac:dyDescent="0.2">
      <c r="A540" s="90" t="s">
        <v>355</v>
      </c>
      <c r="B540" s="91" t="s">
        <v>37</v>
      </c>
      <c r="C540" s="139" t="s">
        <v>15</v>
      </c>
      <c r="D540" s="139" t="s">
        <v>18</v>
      </c>
      <c r="E540" s="91" t="s">
        <v>353</v>
      </c>
      <c r="F540" s="91"/>
      <c r="G540" s="38">
        <f t="shared" ref="G540:I542" si="93">G541</f>
        <v>170</v>
      </c>
      <c r="H540" s="38">
        <f t="shared" si="93"/>
        <v>0</v>
      </c>
      <c r="I540" s="38">
        <f t="shared" si="93"/>
        <v>170</v>
      </c>
    </row>
    <row r="541" spans="1:9" ht="24" x14ac:dyDescent="0.2">
      <c r="A541" s="109" t="s">
        <v>387</v>
      </c>
      <c r="B541" s="91" t="s">
        <v>37</v>
      </c>
      <c r="C541" s="139" t="s">
        <v>15</v>
      </c>
      <c r="D541" s="139" t="s">
        <v>18</v>
      </c>
      <c r="E541" s="91" t="s">
        <v>353</v>
      </c>
      <c r="F541" s="91" t="s">
        <v>173</v>
      </c>
      <c r="G541" s="38">
        <f t="shared" si="93"/>
        <v>170</v>
      </c>
      <c r="H541" s="38">
        <f t="shared" si="93"/>
        <v>0</v>
      </c>
      <c r="I541" s="38">
        <f t="shared" si="93"/>
        <v>170</v>
      </c>
    </row>
    <row r="542" spans="1:9" ht="24" x14ac:dyDescent="0.2">
      <c r="A542" s="109" t="s">
        <v>388</v>
      </c>
      <c r="B542" s="91" t="s">
        <v>37</v>
      </c>
      <c r="C542" s="139" t="s">
        <v>15</v>
      </c>
      <c r="D542" s="139" t="s">
        <v>18</v>
      </c>
      <c r="E542" s="91" t="s">
        <v>353</v>
      </c>
      <c r="F542" s="91" t="s">
        <v>174</v>
      </c>
      <c r="G542" s="38">
        <f t="shared" si="93"/>
        <v>170</v>
      </c>
      <c r="H542" s="38">
        <f t="shared" si="93"/>
        <v>0</v>
      </c>
      <c r="I542" s="38">
        <f t="shared" si="93"/>
        <v>170</v>
      </c>
    </row>
    <row r="543" spans="1:9" ht="24" x14ac:dyDescent="0.2">
      <c r="A543" s="122" t="s">
        <v>391</v>
      </c>
      <c r="B543" s="92" t="s">
        <v>37</v>
      </c>
      <c r="C543" s="132" t="s">
        <v>15</v>
      </c>
      <c r="D543" s="132" t="s">
        <v>18</v>
      </c>
      <c r="E543" s="92" t="s">
        <v>353</v>
      </c>
      <c r="F543" s="92" t="s">
        <v>86</v>
      </c>
      <c r="G543" s="82">
        <v>170</v>
      </c>
      <c r="H543" s="82"/>
      <c r="I543" s="67">
        <f>G543+H543</f>
        <v>170</v>
      </c>
    </row>
    <row r="544" spans="1:9" x14ac:dyDescent="0.2">
      <c r="A544" s="90" t="s">
        <v>348</v>
      </c>
      <c r="B544" s="91" t="s">
        <v>37</v>
      </c>
      <c r="C544" s="139" t="s">
        <v>15</v>
      </c>
      <c r="D544" s="139" t="s">
        <v>18</v>
      </c>
      <c r="E544" s="91" t="s">
        <v>354</v>
      </c>
      <c r="F544" s="91"/>
      <c r="G544" s="38">
        <f t="shared" ref="G544:I546" si="94">G545</f>
        <v>50</v>
      </c>
      <c r="H544" s="38">
        <f t="shared" si="94"/>
        <v>0</v>
      </c>
      <c r="I544" s="38">
        <f t="shared" si="94"/>
        <v>50</v>
      </c>
    </row>
    <row r="545" spans="1:11" ht="24" x14ac:dyDescent="0.2">
      <c r="A545" s="121" t="s">
        <v>387</v>
      </c>
      <c r="B545" s="91" t="s">
        <v>37</v>
      </c>
      <c r="C545" s="139" t="s">
        <v>15</v>
      </c>
      <c r="D545" s="139" t="s">
        <v>18</v>
      </c>
      <c r="E545" s="91" t="s">
        <v>354</v>
      </c>
      <c r="F545" s="91" t="s">
        <v>173</v>
      </c>
      <c r="G545" s="38">
        <f t="shared" si="94"/>
        <v>50</v>
      </c>
      <c r="H545" s="38">
        <f t="shared" si="94"/>
        <v>0</v>
      </c>
      <c r="I545" s="38">
        <f t="shared" si="94"/>
        <v>50</v>
      </c>
    </row>
    <row r="546" spans="1:11" ht="24" x14ac:dyDescent="0.2">
      <c r="A546" s="121" t="s">
        <v>388</v>
      </c>
      <c r="B546" s="91" t="s">
        <v>37</v>
      </c>
      <c r="C546" s="139" t="s">
        <v>15</v>
      </c>
      <c r="D546" s="139" t="s">
        <v>18</v>
      </c>
      <c r="E546" s="91" t="s">
        <v>354</v>
      </c>
      <c r="F546" s="91" t="s">
        <v>174</v>
      </c>
      <c r="G546" s="38">
        <f t="shared" si="94"/>
        <v>50</v>
      </c>
      <c r="H546" s="38">
        <f t="shared" si="94"/>
        <v>0</v>
      </c>
      <c r="I546" s="38">
        <f t="shared" si="94"/>
        <v>50</v>
      </c>
    </row>
    <row r="547" spans="1:11" ht="24" x14ac:dyDescent="0.2">
      <c r="A547" s="123" t="s">
        <v>391</v>
      </c>
      <c r="B547" s="92" t="s">
        <v>37</v>
      </c>
      <c r="C547" s="130">
        <v>11</v>
      </c>
      <c r="D547" s="130">
        <v>2</v>
      </c>
      <c r="E547" s="92" t="s">
        <v>354</v>
      </c>
      <c r="F547" s="92" t="s">
        <v>86</v>
      </c>
      <c r="G547" s="82">
        <v>50</v>
      </c>
      <c r="H547" s="82"/>
      <c r="I547" s="67">
        <f>G547+H547</f>
        <v>50</v>
      </c>
    </row>
    <row r="548" spans="1:11" ht="31.5" x14ac:dyDescent="0.2">
      <c r="A548" s="199" t="s">
        <v>145</v>
      </c>
      <c r="B548" s="205" t="s">
        <v>38</v>
      </c>
      <c r="C548" s="208"/>
      <c r="D548" s="208"/>
      <c r="E548" s="205" t="s">
        <v>7</v>
      </c>
      <c r="F548" s="205" t="s">
        <v>7</v>
      </c>
      <c r="G548" s="207">
        <f>G549+G601+G659+G787</f>
        <v>193622.6</v>
      </c>
      <c r="H548" s="207">
        <f>H549+H601+H659+H787</f>
        <v>132.5</v>
      </c>
      <c r="I548" s="207">
        <f>I549+I601+I659+I787</f>
        <v>193755.1</v>
      </c>
      <c r="K548" s="3"/>
    </row>
    <row r="549" spans="1:11" x14ac:dyDescent="0.2">
      <c r="A549" s="42" t="s">
        <v>50</v>
      </c>
      <c r="B549" s="23" t="s">
        <v>38</v>
      </c>
      <c r="C549" s="44">
        <v>4</v>
      </c>
      <c r="D549" s="44">
        <v>0</v>
      </c>
      <c r="E549" s="23"/>
      <c r="F549" s="23"/>
      <c r="G549" s="25">
        <f>G550+G557</f>
        <v>21576.600000000002</v>
      </c>
      <c r="H549" s="25">
        <f>H550+H557</f>
        <v>0</v>
      </c>
      <c r="I549" s="25">
        <f>I550+I557</f>
        <v>21576.600000000002</v>
      </c>
    </row>
    <row r="550" spans="1:11" x14ac:dyDescent="0.2">
      <c r="A550" s="5" t="s">
        <v>139</v>
      </c>
      <c r="B550" s="11" t="s">
        <v>38</v>
      </c>
      <c r="C550" s="10">
        <v>4</v>
      </c>
      <c r="D550" s="10">
        <v>1</v>
      </c>
      <c r="E550" s="11"/>
      <c r="F550" s="11"/>
      <c r="G550" s="26">
        <f t="shared" ref="G550:I552" si="95">G551</f>
        <v>12.5</v>
      </c>
      <c r="H550" s="26">
        <f t="shared" si="95"/>
        <v>0</v>
      </c>
      <c r="I550" s="26">
        <f t="shared" si="95"/>
        <v>12.5</v>
      </c>
    </row>
    <row r="551" spans="1:11" x14ac:dyDescent="0.2">
      <c r="A551" s="5" t="s">
        <v>148</v>
      </c>
      <c r="B551" s="11" t="s">
        <v>38</v>
      </c>
      <c r="C551" s="10">
        <v>4</v>
      </c>
      <c r="D551" s="10">
        <v>1</v>
      </c>
      <c r="E551" s="11" t="s">
        <v>147</v>
      </c>
      <c r="F551" s="11"/>
      <c r="G551" s="26">
        <f t="shared" si="95"/>
        <v>12.5</v>
      </c>
      <c r="H551" s="26">
        <f t="shared" si="95"/>
        <v>0</v>
      </c>
      <c r="I551" s="26">
        <f t="shared" si="95"/>
        <v>12.5</v>
      </c>
    </row>
    <row r="552" spans="1:11" ht="24" x14ac:dyDescent="0.2">
      <c r="A552" s="5" t="s">
        <v>206</v>
      </c>
      <c r="B552" s="11" t="s">
        <v>38</v>
      </c>
      <c r="C552" s="10">
        <v>4</v>
      </c>
      <c r="D552" s="10">
        <v>1</v>
      </c>
      <c r="E552" s="22" t="s">
        <v>240</v>
      </c>
      <c r="F552" s="11"/>
      <c r="G552" s="26">
        <f t="shared" si="95"/>
        <v>12.5</v>
      </c>
      <c r="H552" s="26">
        <f t="shared" si="95"/>
        <v>0</v>
      </c>
      <c r="I552" s="26">
        <f t="shared" si="95"/>
        <v>12.5</v>
      </c>
    </row>
    <row r="553" spans="1:11" x14ac:dyDescent="0.2">
      <c r="A553" s="5" t="s">
        <v>241</v>
      </c>
      <c r="B553" s="11" t="s">
        <v>38</v>
      </c>
      <c r="C553" s="10">
        <v>4</v>
      </c>
      <c r="D553" s="10">
        <v>1</v>
      </c>
      <c r="E553" s="22" t="s">
        <v>243</v>
      </c>
      <c r="F553" s="11"/>
      <c r="G553" s="26">
        <f>G556</f>
        <v>12.5</v>
      </c>
      <c r="H553" s="26">
        <f>H556</f>
        <v>0</v>
      </c>
      <c r="I553" s="26">
        <f>I556</f>
        <v>12.5</v>
      </c>
    </row>
    <row r="554" spans="1:11" ht="24" x14ac:dyDescent="0.2">
      <c r="A554" s="121" t="s">
        <v>387</v>
      </c>
      <c r="B554" s="11" t="s">
        <v>38</v>
      </c>
      <c r="C554" s="10">
        <v>4</v>
      </c>
      <c r="D554" s="10">
        <v>1</v>
      </c>
      <c r="E554" s="22" t="s">
        <v>243</v>
      </c>
      <c r="F554" s="11" t="s">
        <v>173</v>
      </c>
      <c r="G554" s="26">
        <f t="shared" ref="G554:I555" si="96">G555</f>
        <v>12.5</v>
      </c>
      <c r="H554" s="26">
        <f t="shared" si="96"/>
        <v>0</v>
      </c>
      <c r="I554" s="26">
        <f t="shared" si="96"/>
        <v>12.5</v>
      </c>
    </row>
    <row r="555" spans="1:11" ht="24" x14ac:dyDescent="0.2">
      <c r="A555" s="121" t="s">
        <v>388</v>
      </c>
      <c r="B555" s="11" t="s">
        <v>38</v>
      </c>
      <c r="C555" s="10">
        <v>4</v>
      </c>
      <c r="D555" s="10">
        <v>1</v>
      </c>
      <c r="E555" s="22" t="s">
        <v>243</v>
      </c>
      <c r="F555" s="11" t="s">
        <v>174</v>
      </c>
      <c r="G555" s="26">
        <f t="shared" si="96"/>
        <v>12.5</v>
      </c>
      <c r="H555" s="26">
        <f t="shared" si="96"/>
        <v>0</v>
      </c>
      <c r="I555" s="26">
        <f t="shared" si="96"/>
        <v>12.5</v>
      </c>
    </row>
    <row r="556" spans="1:11" ht="25.5" x14ac:dyDescent="0.2">
      <c r="A556" s="78" t="s">
        <v>391</v>
      </c>
      <c r="B556" s="65" t="s">
        <v>38</v>
      </c>
      <c r="C556" s="70">
        <v>4</v>
      </c>
      <c r="D556" s="70">
        <v>1</v>
      </c>
      <c r="E556" s="65" t="s">
        <v>243</v>
      </c>
      <c r="F556" s="65" t="s">
        <v>86</v>
      </c>
      <c r="G556" s="67">
        <v>12.5</v>
      </c>
      <c r="H556" s="67"/>
      <c r="I556" s="67">
        <f>G556+H556</f>
        <v>12.5</v>
      </c>
    </row>
    <row r="557" spans="1:11" x14ac:dyDescent="0.2">
      <c r="A557" s="5" t="s">
        <v>28</v>
      </c>
      <c r="B557" s="11" t="s">
        <v>38</v>
      </c>
      <c r="C557" s="10">
        <v>4</v>
      </c>
      <c r="D557" s="10">
        <v>12</v>
      </c>
      <c r="E557" s="75"/>
      <c r="F557" s="57"/>
      <c r="G557" s="26">
        <f>G558</f>
        <v>21564.100000000002</v>
      </c>
      <c r="H557" s="26">
        <f>H558</f>
        <v>0</v>
      </c>
      <c r="I557" s="26">
        <f>I558</f>
        <v>21564.100000000002</v>
      </c>
    </row>
    <row r="558" spans="1:11" x14ac:dyDescent="0.2">
      <c r="A558" s="5" t="s">
        <v>148</v>
      </c>
      <c r="B558" s="11" t="s">
        <v>38</v>
      </c>
      <c r="C558" s="13" t="s">
        <v>10</v>
      </c>
      <c r="D558" s="13" t="s">
        <v>27</v>
      </c>
      <c r="E558" s="11" t="s">
        <v>147</v>
      </c>
      <c r="F558" s="57"/>
      <c r="G558" s="26">
        <f>G559+G593+G597+G589</f>
        <v>21564.100000000002</v>
      </c>
      <c r="H558" s="26">
        <f>H559+H593+H597+H589</f>
        <v>0</v>
      </c>
      <c r="I558" s="26">
        <f>I559+I593+I597+I589</f>
        <v>21564.100000000002</v>
      </c>
    </row>
    <row r="559" spans="1:11" x14ac:dyDescent="0.2">
      <c r="A559" s="5" t="s">
        <v>207</v>
      </c>
      <c r="B559" s="11" t="s">
        <v>38</v>
      </c>
      <c r="C559" s="10">
        <v>4</v>
      </c>
      <c r="D559" s="10">
        <v>12</v>
      </c>
      <c r="E559" s="11" t="s">
        <v>244</v>
      </c>
      <c r="F559" s="87"/>
      <c r="G559" s="26">
        <f>G560+G564+G571+G574+G581+G585</f>
        <v>1637</v>
      </c>
      <c r="H559" s="26">
        <f>H560+H564+H571+H574+H581+H585</f>
        <v>0</v>
      </c>
      <c r="I559" s="26">
        <f>I560+I564+I571+I574+I581+I585</f>
        <v>1637</v>
      </c>
    </row>
    <row r="560" spans="1:11" ht="24" x14ac:dyDescent="0.2">
      <c r="A560" s="5" t="s">
        <v>288</v>
      </c>
      <c r="B560" s="11" t="s">
        <v>38</v>
      </c>
      <c r="C560" s="10">
        <v>4</v>
      </c>
      <c r="D560" s="10">
        <v>12</v>
      </c>
      <c r="E560" s="11" t="s">
        <v>245</v>
      </c>
      <c r="F560" s="87"/>
      <c r="G560" s="26">
        <f>G563</f>
        <v>50</v>
      </c>
      <c r="H560" s="26">
        <f>H563</f>
        <v>0</v>
      </c>
      <c r="I560" s="26">
        <f>I563</f>
        <v>50</v>
      </c>
    </row>
    <row r="561" spans="1:9" ht="24" x14ac:dyDescent="0.2">
      <c r="A561" s="121" t="s">
        <v>387</v>
      </c>
      <c r="B561" s="11" t="s">
        <v>38</v>
      </c>
      <c r="C561" s="10">
        <v>4</v>
      </c>
      <c r="D561" s="10">
        <v>12</v>
      </c>
      <c r="E561" s="11" t="s">
        <v>245</v>
      </c>
      <c r="F561" s="11" t="s">
        <v>173</v>
      </c>
      <c r="G561" s="26">
        <f t="shared" ref="G561:I562" si="97">G562</f>
        <v>50</v>
      </c>
      <c r="H561" s="26">
        <f t="shared" si="97"/>
        <v>0</v>
      </c>
      <c r="I561" s="26">
        <f t="shared" si="97"/>
        <v>50</v>
      </c>
    </row>
    <row r="562" spans="1:9" ht="24" x14ac:dyDescent="0.2">
      <c r="A562" s="121" t="s">
        <v>388</v>
      </c>
      <c r="B562" s="11" t="s">
        <v>38</v>
      </c>
      <c r="C562" s="10">
        <v>4</v>
      </c>
      <c r="D562" s="10">
        <v>12</v>
      </c>
      <c r="E562" s="11" t="s">
        <v>245</v>
      </c>
      <c r="F562" s="11" t="s">
        <v>174</v>
      </c>
      <c r="G562" s="26">
        <f t="shared" si="97"/>
        <v>50</v>
      </c>
      <c r="H562" s="26">
        <f t="shared" si="97"/>
        <v>0</v>
      </c>
      <c r="I562" s="26">
        <f t="shared" si="97"/>
        <v>50</v>
      </c>
    </row>
    <row r="563" spans="1:9" ht="24" x14ac:dyDescent="0.2">
      <c r="A563" s="122" t="s">
        <v>391</v>
      </c>
      <c r="B563" s="65" t="s">
        <v>38</v>
      </c>
      <c r="C563" s="70">
        <v>4</v>
      </c>
      <c r="D563" s="70">
        <v>12</v>
      </c>
      <c r="E563" s="65" t="s">
        <v>245</v>
      </c>
      <c r="F563" s="85" t="s">
        <v>86</v>
      </c>
      <c r="G563" s="67">
        <v>50</v>
      </c>
      <c r="H563" s="67"/>
      <c r="I563" s="67">
        <f>G563+H563</f>
        <v>50</v>
      </c>
    </row>
    <row r="564" spans="1:9" ht="24" x14ac:dyDescent="0.2">
      <c r="A564" s="5" t="s">
        <v>289</v>
      </c>
      <c r="B564" s="11" t="s">
        <v>38</v>
      </c>
      <c r="C564" s="10">
        <v>4</v>
      </c>
      <c r="D564" s="10">
        <v>12</v>
      </c>
      <c r="E564" s="11" t="s">
        <v>246</v>
      </c>
      <c r="F564" s="87"/>
      <c r="G564" s="26">
        <f>G568+G565</f>
        <v>63</v>
      </c>
      <c r="H564" s="26">
        <f>H568+H565</f>
        <v>0</v>
      </c>
      <c r="I564" s="26">
        <f>I568+I565</f>
        <v>63</v>
      </c>
    </row>
    <row r="565" spans="1:9" ht="48" x14ac:dyDescent="0.2">
      <c r="A565" s="72" t="s">
        <v>404</v>
      </c>
      <c r="B565" s="11" t="s">
        <v>38</v>
      </c>
      <c r="C565" s="10">
        <v>4</v>
      </c>
      <c r="D565" s="10">
        <v>12</v>
      </c>
      <c r="E565" s="11" t="s">
        <v>246</v>
      </c>
      <c r="F565" s="11" t="s">
        <v>171</v>
      </c>
      <c r="G565" s="26">
        <f t="shared" ref="G565:I566" si="98">G566</f>
        <v>2.5</v>
      </c>
      <c r="H565" s="26">
        <f t="shared" si="98"/>
        <v>0</v>
      </c>
      <c r="I565" s="26">
        <f t="shared" si="98"/>
        <v>2.5</v>
      </c>
    </row>
    <row r="566" spans="1:9" ht="24" x14ac:dyDescent="0.2">
      <c r="A566" s="5" t="s">
        <v>172</v>
      </c>
      <c r="B566" s="11" t="s">
        <v>38</v>
      </c>
      <c r="C566" s="10">
        <v>4</v>
      </c>
      <c r="D566" s="10">
        <v>12</v>
      </c>
      <c r="E566" s="11" t="s">
        <v>246</v>
      </c>
      <c r="F566" s="11" t="s">
        <v>170</v>
      </c>
      <c r="G566" s="26">
        <f t="shared" si="98"/>
        <v>2.5</v>
      </c>
      <c r="H566" s="26">
        <f t="shared" si="98"/>
        <v>0</v>
      </c>
      <c r="I566" s="26">
        <f t="shared" si="98"/>
        <v>2.5</v>
      </c>
    </row>
    <row r="567" spans="1:9" ht="25.5" x14ac:dyDescent="0.2">
      <c r="A567" s="74" t="s">
        <v>395</v>
      </c>
      <c r="B567" s="65" t="s">
        <v>38</v>
      </c>
      <c r="C567" s="70">
        <v>4</v>
      </c>
      <c r="D567" s="70">
        <v>12</v>
      </c>
      <c r="E567" s="65" t="s">
        <v>246</v>
      </c>
      <c r="F567" s="65" t="s">
        <v>88</v>
      </c>
      <c r="G567" s="67">
        <v>2.5</v>
      </c>
      <c r="H567" s="67">
        <v>0</v>
      </c>
      <c r="I567" s="67">
        <f>G567+H567</f>
        <v>2.5</v>
      </c>
    </row>
    <row r="568" spans="1:9" ht="24" x14ac:dyDescent="0.2">
      <c r="A568" s="121" t="s">
        <v>387</v>
      </c>
      <c r="B568" s="11" t="s">
        <v>38</v>
      </c>
      <c r="C568" s="10">
        <v>4</v>
      </c>
      <c r="D568" s="10">
        <v>12</v>
      </c>
      <c r="E568" s="11" t="s">
        <v>246</v>
      </c>
      <c r="F568" s="11" t="s">
        <v>173</v>
      </c>
      <c r="G568" s="26">
        <f t="shared" ref="G568:I569" si="99">G569</f>
        <v>60.5</v>
      </c>
      <c r="H568" s="26">
        <f t="shared" si="99"/>
        <v>0</v>
      </c>
      <c r="I568" s="26">
        <f t="shared" si="99"/>
        <v>60.5</v>
      </c>
    </row>
    <row r="569" spans="1:9" ht="24" x14ac:dyDescent="0.2">
      <c r="A569" s="121" t="s">
        <v>388</v>
      </c>
      <c r="B569" s="11" t="s">
        <v>38</v>
      </c>
      <c r="C569" s="10">
        <v>4</v>
      </c>
      <c r="D569" s="10">
        <v>12</v>
      </c>
      <c r="E569" s="11" t="s">
        <v>246</v>
      </c>
      <c r="F569" s="11" t="s">
        <v>174</v>
      </c>
      <c r="G569" s="26">
        <f t="shared" si="99"/>
        <v>60.5</v>
      </c>
      <c r="H569" s="26">
        <f t="shared" si="99"/>
        <v>0</v>
      </c>
      <c r="I569" s="26">
        <f t="shared" si="99"/>
        <v>60.5</v>
      </c>
    </row>
    <row r="570" spans="1:9" ht="24" x14ac:dyDescent="0.2">
      <c r="A570" s="122" t="s">
        <v>391</v>
      </c>
      <c r="B570" s="65" t="s">
        <v>38</v>
      </c>
      <c r="C570" s="70">
        <v>4</v>
      </c>
      <c r="D570" s="70">
        <v>12</v>
      </c>
      <c r="E570" s="65" t="s">
        <v>246</v>
      </c>
      <c r="F570" s="85" t="s">
        <v>86</v>
      </c>
      <c r="G570" s="67">
        <v>60.5</v>
      </c>
      <c r="H570" s="67">
        <v>0</v>
      </c>
      <c r="I570" s="67">
        <f>G570+H570</f>
        <v>60.5</v>
      </c>
    </row>
    <row r="571" spans="1:9" ht="24" x14ac:dyDescent="0.2">
      <c r="A571" s="5" t="s">
        <v>290</v>
      </c>
      <c r="B571" s="11" t="s">
        <v>38</v>
      </c>
      <c r="C571" s="10">
        <v>4</v>
      </c>
      <c r="D571" s="10">
        <v>12</v>
      </c>
      <c r="E571" s="11" t="s">
        <v>247</v>
      </c>
      <c r="F571" s="11"/>
      <c r="G571" s="26">
        <f>G572</f>
        <v>1000</v>
      </c>
      <c r="H571" s="26">
        <f t="shared" ref="H571:I571" si="100">H572</f>
        <v>0</v>
      </c>
      <c r="I571" s="26">
        <f t="shared" si="100"/>
        <v>1000</v>
      </c>
    </row>
    <row r="572" spans="1:9" ht="25.5" customHeight="1" x14ac:dyDescent="0.2">
      <c r="A572" s="238" t="s">
        <v>163</v>
      </c>
      <c r="B572" s="11" t="s">
        <v>38</v>
      </c>
      <c r="C572" s="10">
        <v>4</v>
      </c>
      <c r="D572" s="10">
        <v>12</v>
      </c>
      <c r="E572" s="11" t="s">
        <v>247</v>
      </c>
      <c r="F572" s="22" t="s">
        <v>161</v>
      </c>
      <c r="G572" s="35">
        <f>G573</f>
        <v>1000</v>
      </c>
      <c r="H572" s="35">
        <f>H573</f>
        <v>0</v>
      </c>
      <c r="I572" s="35">
        <f>I573</f>
        <v>1000</v>
      </c>
    </row>
    <row r="573" spans="1:9" x14ac:dyDescent="0.2">
      <c r="A573" s="122" t="s">
        <v>523</v>
      </c>
      <c r="B573" s="65" t="s">
        <v>38</v>
      </c>
      <c r="C573" s="70">
        <v>4</v>
      </c>
      <c r="D573" s="70">
        <v>12</v>
      </c>
      <c r="E573" s="65" t="s">
        <v>247</v>
      </c>
      <c r="F573" s="65" t="s">
        <v>522</v>
      </c>
      <c r="G573" s="67">
        <v>1000</v>
      </c>
      <c r="H573" s="67">
        <v>0</v>
      </c>
      <c r="I573" s="67">
        <f>G573+H573</f>
        <v>1000</v>
      </c>
    </row>
    <row r="574" spans="1:9" ht="27.75" customHeight="1" x14ac:dyDescent="0.2">
      <c r="A574" s="5" t="s">
        <v>291</v>
      </c>
      <c r="B574" s="11" t="s">
        <v>38</v>
      </c>
      <c r="C574" s="10">
        <v>4</v>
      </c>
      <c r="D574" s="10">
        <v>12</v>
      </c>
      <c r="E574" s="11" t="s">
        <v>249</v>
      </c>
      <c r="F574" s="87"/>
      <c r="G574" s="26">
        <f>G580+G577</f>
        <v>280</v>
      </c>
      <c r="H574" s="26">
        <f>H580+H577</f>
        <v>0</v>
      </c>
      <c r="I574" s="26">
        <f>I580+I577</f>
        <v>280</v>
      </c>
    </row>
    <row r="575" spans="1:9" ht="48" x14ac:dyDescent="0.2">
      <c r="A575" s="72" t="s">
        <v>404</v>
      </c>
      <c r="B575" s="11" t="s">
        <v>38</v>
      </c>
      <c r="C575" s="10">
        <v>4</v>
      </c>
      <c r="D575" s="10">
        <v>12</v>
      </c>
      <c r="E575" s="11" t="s">
        <v>249</v>
      </c>
      <c r="F575" s="11" t="s">
        <v>171</v>
      </c>
      <c r="G575" s="26">
        <f t="shared" ref="G575:I576" si="101">G576</f>
        <v>3</v>
      </c>
      <c r="H575" s="26">
        <f t="shared" si="101"/>
        <v>0</v>
      </c>
      <c r="I575" s="26">
        <f t="shared" si="101"/>
        <v>3</v>
      </c>
    </row>
    <row r="576" spans="1:9" ht="24" x14ac:dyDescent="0.2">
      <c r="A576" s="5" t="s">
        <v>172</v>
      </c>
      <c r="B576" s="11" t="s">
        <v>38</v>
      </c>
      <c r="C576" s="10">
        <v>4</v>
      </c>
      <c r="D576" s="10">
        <v>12</v>
      </c>
      <c r="E576" s="11" t="s">
        <v>249</v>
      </c>
      <c r="F576" s="11" t="s">
        <v>170</v>
      </c>
      <c r="G576" s="26">
        <f t="shared" si="101"/>
        <v>3</v>
      </c>
      <c r="H576" s="26">
        <f t="shared" si="101"/>
        <v>0</v>
      </c>
      <c r="I576" s="26">
        <f t="shared" si="101"/>
        <v>3</v>
      </c>
    </row>
    <row r="577" spans="1:9" ht="25.5" x14ac:dyDescent="0.2">
      <c r="A577" s="74" t="s">
        <v>395</v>
      </c>
      <c r="B577" s="65" t="s">
        <v>38</v>
      </c>
      <c r="C577" s="70">
        <v>4</v>
      </c>
      <c r="D577" s="70">
        <v>12</v>
      </c>
      <c r="E577" s="65" t="s">
        <v>249</v>
      </c>
      <c r="F577" s="65" t="s">
        <v>88</v>
      </c>
      <c r="G577" s="67">
        <v>3</v>
      </c>
      <c r="H577" s="67">
        <v>0</v>
      </c>
      <c r="I577" s="67">
        <f>G577+H577</f>
        <v>3</v>
      </c>
    </row>
    <row r="578" spans="1:9" ht="24" x14ac:dyDescent="0.2">
      <c r="A578" s="121" t="s">
        <v>387</v>
      </c>
      <c r="B578" s="11" t="s">
        <v>38</v>
      </c>
      <c r="C578" s="10">
        <v>4</v>
      </c>
      <c r="D578" s="10">
        <v>12</v>
      </c>
      <c r="E578" s="11" t="s">
        <v>249</v>
      </c>
      <c r="F578" s="11" t="s">
        <v>173</v>
      </c>
      <c r="G578" s="26">
        <f t="shared" ref="G578:I579" si="102">G579</f>
        <v>277</v>
      </c>
      <c r="H578" s="26">
        <f t="shared" si="102"/>
        <v>0</v>
      </c>
      <c r="I578" s="26">
        <f t="shared" si="102"/>
        <v>277</v>
      </c>
    </row>
    <row r="579" spans="1:9" ht="24" x14ac:dyDescent="0.2">
      <c r="A579" s="121" t="s">
        <v>388</v>
      </c>
      <c r="B579" s="11" t="s">
        <v>38</v>
      </c>
      <c r="C579" s="10">
        <v>4</v>
      </c>
      <c r="D579" s="10">
        <v>12</v>
      </c>
      <c r="E579" s="11" t="s">
        <v>249</v>
      </c>
      <c r="F579" s="11" t="s">
        <v>174</v>
      </c>
      <c r="G579" s="26">
        <f t="shared" si="102"/>
        <v>277</v>
      </c>
      <c r="H579" s="26">
        <f t="shared" si="102"/>
        <v>0</v>
      </c>
      <c r="I579" s="26">
        <f t="shared" si="102"/>
        <v>277</v>
      </c>
    </row>
    <row r="580" spans="1:9" ht="24" x14ac:dyDescent="0.2">
      <c r="A580" s="122" t="s">
        <v>391</v>
      </c>
      <c r="B580" s="65" t="s">
        <v>38</v>
      </c>
      <c r="C580" s="70">
        <v>4</v>
      </c>
      <c r="D580" s="70">
        <v>12</v>
      </c>
      <c r="E580" s="65" t="s">
        <v>249</v>
      </c>
      <c r="F580" s="85" t="s">
        <v>86</v>
      </c>
      <c r="G580" s="67">
        <v>277</v>
      </c>
      <c r="H580" s="67">
        <v>0</v>
      </c>
      <c r="I580" s="67">
        <f>G580+H580</f>
        <v>277</v>
      </c>
    </row>
    <row r="581" spans="1:9" ht="24" x14ac:dyDescent="0.2">
      <c r="A581" s="5" t="s">
        <v>294</v>
      </c>
      <c r="B581" s="11" t="s">
        <v>38</v>
      </c>
      <c r="C581" s="10">
        <v>4</v>
      </c>
      <c r="D581" s="10">
        <v>12</v>
      </c>
      <c r="E581" s="11" t="s">
        <v>292</v>
      </c>
      <c r="F581" s="87"/>
      <c r="G581" s="26">
        <f>G584</f>
        <v>24</v>
      </c>
      <c r="H581" s="26">
        <f>H584</f>
        <v>0</v>
      </c>
      <c r="I581" s="26">
        <f>I584</f>
        <v>24</v>
      </c>
    </row>
    <row r="582" spans="1:9" ht="24" x14ac:dyDescent="0.2">
      <c r="A582" s="121" t="s">
        <v>387</v>
      </c>
      <c r="B582" s="11" t="s">
        <v>38</v>
      </c>
      <c r="C582" s="10">
        <v>4</v>
      </c>
      <c r="D582" s="10">
        <v>12</v>
      </c>
      <c r="E582" s="11" t="s">
        <v>292</v>
      </c>
      <c r="F582" s="11" t="s">
        <v>173</v>
      </c>
      <c r="G582" s="26">
        <f t="shared" ref="G582:I583" si="103">G583</f>
        <v>24</v>
      </c>
      <c r="H582" s="26">
        <f t="shared" si="103"/>
        <v>0</v>
      </c>
      <c r="I582" s="26">
        <f t="shared" si="103"/>
        <v>24</v>
      </c>
    </row>
    <row r="583" spans="1:9" ht="24" x14ac:dyDescent="0.2">
      <c r="A583" s="121" t="s">
        <v>388</v>
      </c>
      <c r="B583" s="11" t="s">
        <v>38</v>
      </c>
      <c r="C583" s="10">
        <v>4</v>
      </c>
      <c r="D583" s="10">
        <v>12</v>
      </c>
      <c r="E583" s="11" t="s">
        <v>292</v>
      </c>
      <c r="F583" s="11" t="s">
        <v>174</v>
      </c>
      <c r="G583" s="26">
        <f t="shared" si="103"/>
        <v>24</v>
      </c>
      <c r="H583" s="26">
        <f t="shared" si="103"/>
        <v>0</v>
      </c>
      <c r="I583" s="26">
        <f t="shared" si="103"/>
        <v>24</v>
      </c>
    </row>
    <row r="584" spans="1:9" ht="24" x14ac:dyDescent="0.2">
      <c r="A584" s="122" t="s">
        <v>391</v>
      </c>
      <c r="B584" s="65" t="s">
        <v>38</v>
      </c>
      <c r="C584" s="70">
        <v>4</v>
      </c>
      <c r="D584" s="70">
        <v>12</v>
      </c>
      <c r="E584" s="65" t="s">
        <v>292</v>
      </c>
      <c r="F584" s="85" t="s">
        <v>86</v>
      </c>
      <c r="G584" s="67">
        <v>24</v>
      </c>
      <c r="H584" s="67"/>
      <c r="I584" s="67">
        <f>G584+H584</f>
        <v>24</v>
      </c>
    </row>
    <row r="585" spans="1:9" x14ac:dyDescent="0.2">
      <c r="A585" s="5" t="s">
        <v>248</v>
      </c>
      <c r="B585" s="11" t="s">
        <v>38</v>
      </c>
      <c r="C585" s="10">
        <v>4</v>
      </c>
      <c r="D585" s="10">
        <v>12</v>
      </c>
      <c r="E585" s="11" t="s">
        <v>293</v>
      </c>
      <c r="F585" s="87"/>
      <c r="G585" s="26">
        <f>G588</f>
        <v>220</v>
      </c>
      <c r="H585" s="26">
        <f>H588</f>
        <v>0</v>
      </c>
      <c r="I585" s="26">
        <f>I588</f>
        <v>220</v>
      </c>
    </row>
    <row r="586" spans="1:9" ht="24" x14ac:dyDescent="0.2">
      <c r="A586" s="121" t="s">
        <v>387</v>
      </c>
      <c r="B586" s="11" t="s">
        <v>38</v>
      </c>
      <c r="C586" s="10">
        <v>4</v>
      </c>
      <c r="D586" s="10">
        <v>12</v>
      </c>
      <c r="E586" s="11" t="s">
        <v>293</v>
      </c>
      <c r="F586" s="11" t="s">
        <v>173</v>
      </c>
      <c r="G586" s="26">
        <f t="shared" ref="G586:I587" si="104">G587</f>
        <v>220</v>
      </c>
      <c r="H586" s="26">
        <f t="shared" si="104"/>
        <v>0</v>
      </c>
      <c r="I586" s="26">
        <f t="shared" si="104"/>
        <v>220</v>
      </c>
    </row>
    <row r="587" spans="1:9" ht="24" x14ac:dyDescent="0.2">
      <c r="A587" s="121" t="s">
        <v>388</v>
      </c>
      <c r="B587" s="11" t="s">
        <v>38</v>
      </c>
      <c r="C587" s="10">
        <v>4</v>
      </c>
      <c r="D587" s="10">
        <v>12</v>
      </c>
      <c r="E587" s="11" t="s">
        <v>293</v>
      </c>
      <c r="F587" s="11" t="s">
        <v>174</v>
      </c>
      <c r="G587" s="26">
        <f t="shared" si="104"/>
        <v>220</v>
      </c>
      <c r="H587" s="26">
        <f t="shared" si="104"/>
        <v>0</v>
      </c>
      <c r="I587" s="26">
        <f t="shared" si="104"/>
        <v>220</v>
      </c>
    </row>
    <row r="588" spans="1:9" ht="24" x14ac:dyDescent="0.2">
      <c r="A588" s="122" t="s">
        <v>391</v>
      </c>
      <c r="B588" s="65" t="s">
        <v>38</v>
      </c>
      <c r="C588" s="70">
        <v>4</v>
      </c>
      <c r="D588" s="70">
        <v>12</v>
      </c>
      <c r="E588" s="65" t="s">
        <v>293</v>
      </c>
      <c r="F588" s="85" t="s">
        <v>86</v>
      </c>
      <c r="G588" s="67">
        <v>220</v>
      </c>
      <c r="H588" s="67"/>
      <c r="I588" s="67">
        <f>G588+H588</f>
        <v>220</v>
      </c>
    </row>
    <row r="589" spans="1:9" ht="24" x14ac:dyDescent="0.2">
      <c r="A589" s="53" t="s">
        <v>569</v>
      </c>
      <c r="B589" s="11" t="s">
        <v>38</v>
      </c>
      <c r="C589" s="10">
        <v>4</v>
      </c>
      <c r="D589" s="10">
        <v>12</v>
      </c>
      <c r="E589" s="11" t="s">
        <v>568</v>
      </c>
      <c r="F589" s="87"/>
      <c r="G589" s="26">
        <f>G590</f>
        <v>19130.2</v>
      </c>
      <c r="H589" s="26">
        <f t="shared" ref="H589:I591" si="105">H590</f>
        <v>0</v>
      </c>
      <c r="I589" s="26">
        <f t="shared" si="105"/>
        <v>19130.2</v>
      </c>
    </row>
    <row r="590" spans="1:9" ht="24" x14ac:dyDescent="0.2">
      <c r="A590" s="242" t="s">
        <v>400</v>
      </c>
      <c r="B590" s="11" t="s">
        <v>38</v>
      </c>
      <c r="C590" s="10">
        <v>4</v>
      </c>
      <c r="D590" s="10">
        <v>12</v>
      </c>
      <c r="E590" s="11" t="s">
        <v>568</v>
      </c>
      <c r="F590" s="11" t="s">
        <v>182</v>
      </c>
      <c r="G590" s="26">
        <f>G591</f>
        <v>19130.2</v>
      </c>
      <c r="H590" s="26">
        <f t="shared" si="105"/>
        <v>0</v>
      </c>
      <c r="I590" s="26">
        <f t="shared" si="105"/>
        <v>19130.2</v>
      </c>
    </row>
    <row r="591" spans="1:9" x14ac:dyDescent="0.2">
      <c r="A591" s="5" t="s">
        <v>184</v>
      </c>
      <c r="B591" s="11" t="s">
        <v>38</v>
      </c>
      <c r="C591" s="10">
        <v>4</v>
      </c>
      <c r="D591" s="10">
        <v>12</v>
      </c>
      <c r="E591" s="11" t="s">
        <v>568</v>
      </c>
      <c r="F591" s="11" t="s">
        <v>183</v>
      </c>
      <c r="G591" s="26">
        <f>G592</f>
        <v>19130.2</v>
      </c>
      <c r="H591" s="26">
        <f t="shared" si="105"/>
        <v>0</v>
      </c>
      <c r="I591" s="26">
        <f t="shared" si="105"/>
        <v>19130.2</v>
      </c>
    </row>
    <row r="592" spans="1:9" ht="24" x14ac:dyDescent="0.2">
      <c r="A592" s="243" t="s">
        <v>401</v>
      </c>
      <c r="B592" s="65" t="s">
        <v>38</v>
      </c>
      <c r="C592" s="70">
        <v>4</v>
      </c>
      <c r="D592" s="70">
        <v>12</v>
      </c>
      <c r="E592" s="65" t="s">
        <v>568</v>
      </c>
      <c r="F592" s="65" t="s">
        <v>152</v>
      </c>
      <c r="G592" s="67">
        <v>19130.2</v>
      </c>
      <c r="H592" s="67">
        <v>0</v>
      </c>
      <c r="I592" s="67">
        <f>G592+H592</f>
        <v>19130.2</v>
      </c>
    </row>
    <row r="593" spans="1:9" ht="36" x14ac:dyDescent="0.2">
      <c r="A593" s="53" t="s">
        <v>505</v>
      </c>
      <c r="B593" s="11" t="s">
        <v>38</v>
      </c>
      <c r="C593" s="10">
        <v>4</v>
      </c>
      <c r="D593" s="10">
        <v>12</v>
      </c>
      <c r="E593" s="11" t="s">
        <v>504</v>
      </c>
      <c r="F593" s="87"/>
      <c r="G593" s="26">
        <f t="shared" ref="G593:I595" si="106">G594</f>
        <v>119.3</v>
      </c>
      <c r="H593" s="26">
        <f t="shared" si="106"/>
        <v>0</v>
      </c>
      <c r="I593" s="26">
        <f t="shared" si="106"/>
        <v>119.3</v>
      </c>
    </row>
    <row r="594" spans="1:9" ht="24" x14ac:dyDescent="0.2">
      <c r="A594" s="5" t="s">
        <v>166</v>
      </c>
      <c r="B594" s="11" t="s">
        <v>38</v>
      </c>
      <c r="C594" s="10">
        <v>4</v>
      </c>
      <c r="D594" s="10">
        <v>12</v>
      </c>
      <c r="E594" s="11" t="s">
        <v>504</v>
      </c>
      <c r="F594" s="11" t="s">
        <v>164</v>
      </c>
      <c r="G594" s="26">
        <f t="shared" si="106"/>
        <v>119.3</v>
      </c>
      <c r="H594" s="26">
        <f t="shared" si="106"/>
        <v>0</v>
      </c>
      <c r="I594" s="26">
        <f t="shared" si="106"/>
        <v>119.3</v>
      </c>
    </row>
    <row r="595" spans="1:9" x14ac:dyDescent="0.2">
      <c r="A595" s="21" t="s">
        <v>167</v>
      </c>
      <c r="B595" s="11" t="s">
        <v>38</v>
      </c>
      <c r="C595" s="10">
        <v>4</v>
      </c>
      <c r="D595" s="10">
        <v>12</v>
      </c>
      <c r="E595" s="11" t="s">
        <v>504</v>
      </c>
      <c r="F595" s="11" t="s">
        <v>165</v>
      </c>
      <c r="G595" s="26">
        <f t="shared" si="106"/>
        <v>119.3</v>
      </c>
      <c r="H595" s="26">
        <f t="shared" si="106"/>
        <v>0</v>
      </c>
      <c r="I595" s="26">
        <f t="shared" si="106"/>
        <v>119.3</v>
      </c>
    </row>
    <row r="596" spans="1:9" x14ac:dyDescent="0.2">
      <c r="A596" s="27" t="s">
        <v>97</v>
      </c>
      <c r="B596" s="65" t="s">
        <v>38</v>
      </c>
      <c r="C596" s="70">
        <v>4</v>
      </c>
      <c r="D596" s="70">
        <v>12</v>
      </c>
      <c r="E596" s="65" t="s">
        <v>504</v>
      </c>
      <c r="F596" s="65" t="s">
        <v>98</v>
      </c>
      <c r="G596" s="67">
        <v>119.3</v>
      </c>
      <c r="H596" s="67">
        <v>0</v>
      </c>
      <c r="I596" s="67">
        <f>G596+H596</f>
        <v>119.3</v>
      </c>
    </row>
    <row r="597" spans="1:9" ht="36" x14ac:dyDescent="0.2">
      <c r="A597" s="5" t="s">
        <v>463</v>
      </c>
      <c r="B597" s="11" t="s">
        <v>38</v>
      </c>
      <c r="C597" s="10">
        <v>4</v>
      </c>
      <c r="D597" s="10">
        <v>12</v>
      </c>
      <c r="E597" s="11" t="s">
        <v>435</v>
      </c>
      <c r="F597" s="11"/>
      <c r="G597" s="26">
        <f t="shared" ref="G597:I599" si="107">G598</f>
        <v>677.6</v>
      </c>
      <c r="H597" s="26">
        <f t="shared" si="107"/>
        <v>0</v>
      </c>
      <c r="I597" s="26">
        <f t="shared" si="107"/>
        <v>677.6</v>
      </c>
    </row>
    <row r="598" spans="1:9" ht="24" x14ac:dyDescent="0.2">
      <c r="A598" s="5" t="s">
        <v>166</v>
      </c>
      <c r="B598" s="11" t="s">
        <v>38</v>
      </c>
      <c r="C598" s="10">
        <v>4</v>
      </c>
      <c r="D598" s="10">
        <v>12</v>
      </c>
      <c r="E598" s="11" t="s">
        <v>435</v>
      </c>
      <c r="F598" s="11" t="s">
        <v>164</v>
      </c>
      <c r="G598" s="26">
        <f t="shared" si="107"/>
        <v>677.6</v>
      </c>
      <c r="H598" s="26">
        <f t="shared" si="107"/>
        <v>0</v>
      </c>
      <c r="I598" s="26">
        <f t="shared" si="107"/>
        <v>677.6</v>
      </c>
    </row>
    <row r="599" spans="1:9" x14ac:dyDescent="0.2">
      <c r="A599" s="21" t="s">
        <v>167</v>
      </c>
      <c r="B599" s="11" t="s">
        <v>38</v>
      </c>
      <c r="C599" s="10">
        <v>4</v>
      </c>
      <c r="D599" s="10">
        <v>12</v>
      </c>
      <c r="E599" s="11" t="s">
        <v>435</v>
      </c>
      <c r="F599" s="11" t="s">
        <v>165</v>
      </c>
      <c r="G599" s="26">
        <f t="shared" si="107"/>
        <v>677.6</v>
      </c>
      <c r="H599" s="26">
        <f t="shared" si="107"/>
        <v>0</v>
      </c>
      <c r="I599" s="26">
        <f t="shared" si="107"/>
        <v>677.6</v>
      </c>
    </row>
    <row r="600" spans="1:9" x14ac:dyDescent="0.2">
      <c r="A600" s="27" t="s">
        <v>97</v>
      </c>
      <c r="B600" s="65" t="s">
        <v>38</v>
      </c>
      <c r="C600" s="70">
        <v>4</v>
      </c>
      <c r="D600" s="70">
        <v>12</v>
      </c>
      <c r="E600" s="65" t="s">
        <v>435</v>
      </c>
      <c r="F600" s="65" t="s">
        <v>98</v>
      </c>
      <c r="G600" s="67">
        <v>677.6</v>
      </c>
      <c r="H600" s="67"/>
      <c r="I600" s="67">
        <f>G600+H600</f>
        <v>677.6</v>
      </c>
    </row>
    <row r="601" spans="1:9" x14ac:dyDescent="0.2">
      <c r="A601" s="42" t="s">
        <v>52</v>
      </c>
      <c r="B601" s="23" t="s">
        <v>38</v>
      </c>
      <c r="C601" s="44">
        <v>7</v>
      </c>
      <c r="D601" s="44">
        <v>0</v>
      </c>
      <c r="E601" s="80" t="s">
        <v>7</v>
      </c>
      <c r="F601" s="23" t="s">
        <v>7</v>
      </c>
      <c r="G601" s="204">
        <f t="shared" ref="G601:I602" si="108">G602</f>
        <v>27888.3</v>
      </c>
      <c r="H601" s="204">
        <f t="shared" si="108"/>
        <v>132.5</v>
      </c>
      <c r="I601" s="204">
        <f t="shared" si="108"/>
        <v>28020.799999999999</v>
      </c>
    </row>
    <row r="602" spans="1:9" x14ac:dyDescent="0.2">
      <c r="A602" s="5" t="s">
        <v>20</v>
      </c>
      <c r="B602" s="11" t="s">
        <v>38</v>
      </c>
      <c r="C602" s="10">
        <v>7</v>
      </c>
      <c r="D602" s="10">
        <v>2</v>
      </c>
      <c r="E602" s="75" t="s">
        <v>7</v>
      </c>
      <c r="F602" s="11" t="s">
        <v>7</v>
      </c>
      <c r="G602" s="26">
        <f t="shared" si="108"/>
        <v>27888.3</v>
      </c>
      <c r="H602" s="26">
        <f t="shared" si="108"/>
        <v>132.5</v>
      </c>
      <c r="I602" s="26">
        <f t="shared" si="108"/>
        <v>28020.799999999999</v>
      </c>
    </row>
    <row r="603" spans="1:9" x14ac:dyDescent="0.2">
      <c r="A603" s="5" t="s">
        <v>148</v>
      </c>
      <c r="B603" s="11" t="s">
        <v>38</v>
      </c>
      <c r="C603" s="10">
        <v>7</v>
      </c>
      <c r="D603" s="10">
        <v>2</v>
      </c>
      <c r="E603" s="11" t="s">
        <v>147</v>
      </c>
      <c r="F603" s="11"/>
      <c r="G603" s="26">
        <f>G604+G611+G624+G633+G642+G651+G655+G647</f>
        <v>27888.3</v>
      </c>
      <c r="H603" s="26">
        <f>H604+H611+H624+H633+H642+H651+H655+H647</f>
        <v>132.5</v>
      </c>
      <c r="I603" s="26">
        <f>I604+I611+I624+I633+I642+I651+I655+I647</f>
        <v>28020.799999999999</v>
      </c>
    </row>
    <row r="604" spans="1:9" ht="36" x14ac:dyDescent="0.2">
      <c r="A604" s="5" t="s">
        <v>195</v>
      </c>
      <c r="B604" s="11" t="s">
        <v>38</v>
      </c>
      <c r="C604" s="10">
        <v>7</v>
      </c>
      <c r="D604" s="10">
        <v>2</v>
      </c>
      <c r="E604" s="11" t="s">
        <v>196</v>
      </c>
      <c r="F604" s="11"/>
      <c r="G604" s="26">
        <f>G606</f>
        <v>27187.7</v>
      </c>
      <c r="H604" s="26">
        <f>H606</f>
        <v>0</v>
      </c>
      <c r="I604" s="26">
        <f>I606</f>
        <v>27187.7</v>
      </c>
    </row>
    <row r="605" spans="1:9" ht="24" x14ac:dyDescent="0.2">
      <c r="A605" s="5" t="s">
        <v>166</v>
      </c>
      <c r="B605" s="11" t="s">
        <v>38</v>
      </c>
      <c r="C605" s="10">
        <v>7</v>
      </c>
      <c r="D605" s="10">
        <v>2</v>
      </c>
      <c r="E605" s="11" t="s">
        <v>196</v>
      </c>
      <c r="F605" s="11" t="s">
        <v>164</v>
      </c>
      <c r="G605" s="219">
        <f>G606</f>
        <v>27187.7</v>
      </c>
      <c r="H605" s="219">
        <f>H606</f>
        <v>0</v>
      </c>
      <c r="I605" s="219">
        <f>I606</f>
        <v>27187.7</v>
      </c>
    </row>
    <row r="606" spans="1:9" x14ac:dyDescent="0.2">
      <c r="A606" s="5" t="s">
        <v>169</v>
      </c>
      <c r="B606" s="11" t="s">
        <v>38</v>
      </c>
      <c r="C606" s="10">
        <v>7</v>
      </c>
      <c r="D606" s="10">
        <v>2</v>
      </c>
      <c r="E606" s="11" t="s">
        <v>196</v>
      </c>
      <c r="F606" s="11" t="s">
        <v>168</v>
      </c>
      <c r="G606" s="219">
        <f>G607+G610</f>
        <v>27187.7</v>
      </c>
      <c r="H606" s="219">
        <f>H607+H610</f>
        <v>0</v>
      </c>
      <c r="I606" s="219">
        <f>I607+I610</f>
        <v>27187.7</v>
      </c>
    </row>
    <row r="607" spans="1:9" ht="36" x14ac:dyDescent="0.2">
      <c r="A607" s="21" t="s">
        <v>392</v>
      </c>
      <c r="B607" s="22" t="s">
        <v>38</v>
      </c>
      <c r="C607" s="235">
        <v>7</v>
      </c>
      <c r="D607" s="235">
        <v>2</v>
      </c>
      <c r="E607" s="22" t="s">
        <v>196</v>
      </c>
      <c r="F607" s="22" t="s">
        <v>93</v>
      </c>
      <c r="G607" s="35">
        <f>G609+G608</f>
        <v>22223</v>
      </c>
      <c r="H607" s="35">
        <f>H609+H608</f>
        <v>0</v>
      </c>
      <c r="I607" s="35">
        <f>I609+I608</f>
        <v>22223</v>
      </c>
    </row>
    <row r="608" spans="1:9" x14ac:dyDescent="0.2">
      <c r="A608" s="27" t="s">
        <v>575</v>
      </c>
      <c r="B608" s="65" t="s">
        <v>38</v>
      </c>
      <c r="C608" s="70">
        <v>7</v>
      </c>
      <c r="D608" s="70">
        <v>2</v>
      </c>
      <c r="E608" s="65" t="s">
        <v>196</v>
      </c>
      <c r="F608" s="65" t="s">
        <v>93</v>
      </c>
      <c r="G608" s="67">
        <v>21214.2</v>
      </c>
      <c r="H608" s="67">
        <v>0</v>
      </c>
      <c r="I608" s="67">
        <f>G608+H608</f>
        <v>21214.2</v>
      </c>
    </row>
    <row r="609" spans="1:9" x14ac:dyDescent="0.2">
      <c r="A609" s="27" t="s">
        <v>546</v>
      </c>
      <c r="B609" s="65" t="s">
        <v>38</v>
      </c>
      <c r="C609" s="70">
        <v>7</v>
      </c>
      <c r="D609" s="70">
        <v>2</v>
      </c>
      <c r="E609" s="65" t="s">
        <v>196</v>
      </c>
      <c r="F609" s="65" t="s">
        <v>93</v>
      </c>
      <c r="G609" s="67">
        <v>1008.8</v>
      </c>
      <c r="H609" s="67">
        <v>0</v>
      </c>
      <c r="I609" s="67">
        <f>G609+H609</f>
        <v>1008.8</v>
      </c>
    </row>
    <row r="610" spans="1:9" x14ac:dyDescent="0.2">
      <c r="A610" s="27" t="s">
        <v>99</v>
      </c>
      <c r="B610" s="65" t="s">
        <v>38</v>
      </c>
      <c r="C610" s="70">
        <v>7</v>
      </c>
      <c r="D610" s="70">
        <v>2</v>
      </c>
      <c r="E610" s="65" t="s">
        <v>196</v>
      </c>
      <c r="F610" s="65" t="s">
        <v>100</v>
      </c>
      <c r="G610" s="220">
        <v>4964.7</v>
      </c>
      <c r="H610" s="220">
        <v>0</v>
      </c>
      <c r="I610" s="67">
        <f>G610+H610</f>
        <v>4964.7</v>
      </c>
    </row>
    <row r="611" spans="1:9" x14ac:dyDescent="0.2">
      <c r="A611" s="5" t="s">
        <v>473</v>
      </c>
      <c r="B611" s="11" t="s">
        <v>38</v>
      </c>
      <c r="C611" s="10">
        <v>7</v>
      </c>
      <c r="D611" s="10">
        <v>2</v>
      </c>
      <c r="E611" s="11" t="s">
        <v>215</v>
      </c>
      <c r="F611" s="11"/>
      <c r="G611" s="26">
        <f>G620+G616+G612</f>
        <v>255</v>
      </c>
      <c r="H611" s="26">
        <f>H620+H616+H612</f>
        <v>0</v>
      </c>
      <c r="I611" s="26">
        <f>I620+I616+I612</f>
        <v>255</v>
      </c>
    </row>
    <row r="612" spans="1:9" x14ac:dyDescent="0.2">
      <c r="A612" s="5" t="s">
        <v>219</v>
      </c>
      <c r="B612" s="11" t="s">
        <v>38</v>
      </c>
      <c r="C612" s="10">
        <v>7</v>
      </c>
      <c r="D612" s="10">
        <v>2</v>
      </c>
      <c r="E612" s="11" t="s">
        <v>218</v>
      </c>
      <c r="F612" s="11"/>
      <c r="G612" s="26">
        <f t="shared" ref="G612:I614" si="109">G613</f>
        <v>100</v>
      </c>
      <c r="H612" s="26">
        <f t="shared" si="109"/>
        <v>0</v>
      </c>
      <c r="I612" s="26">
        <f t="shared" si="109"/>
        <v>100</v>
      </c>
    </row>
    <row r="613" spans="1:9" ht="24" x14ac:dyDescent="0.2">
      <c r="A613" s="5" t="s">
        <v>166</v>
      </c>
      <c r="B613" s="11" t="s">
        <v>38</v>
      </c>
      <c r="C613" s="10">
        <v>7</v>
      </c>
      <c r="D613" s="10">
        <v>2</v>
      </c>
      <c r="E613" s="11" t="s">
        <v>218</v>
      </c>
      <c r="F613" s="11" t="s">
        <v>164</v>
      </c>
      <c r="G613" s="26">
        <f t="shared" si="109"/>
        <v>100</v>
      </c>
      <c r="H613" s="26">
        <f t="shared" si="109"/>
        <v>0</v>
      </c>
      <c r="I613" s="26">
        <f t="shared" si="109"/>
        <v>100</v>
      </c>
    </row>
    <row r="614" spans="1:9" x14ac:dyDescent="0.2">
      <c r="A614" s="5" t="s">
        <v>169</v>
      </c>
      <c r="B614" s="11" t="s">
        <v>38</v>
      </c>
      <c r="C614" s="10">
        <v>7</v>
      </c>
      <c r="D614" s="10">
        <v>2</v>
      </c>
      <c r="E614" s="11" t="s">
        <v>218</v>
      </c>
      <c r="F614" s="11" t="s">
        <v>168</v>
      </c>
      <c r="G614" s="26">
        <f t="shared" si="109"/>
        <v>100</v>
      </c>
      <c r="H614" s="26">
        <f t="shared" si="109"/>
        <v>0</v>
      </c>
      <c r="I614" s="26">
        <f t="shared" si="109"/>
        <v>100</v>
      </c>
    </row>
    <row r="615" spans="1:9" x14ac:dyDescent="0.2">
      <c r="A615" s="27" t="s">
        <v>99</v>
      </c>
      <c r="B615" s="65" t="s">
        <v>38</v>
      </c>
      <c r="C615" s="70">
        <v>7</v>
      </c>
      <c r="D615" s="70">
        <v>2</v>
      </c>
      <c r="E615" s="65" t="s">
        <v>218</v>
      </c>
      <c r="F615" s="65" t="s">
        <v>100</v>
      </c>
      <c r="G615" s="67">
        <v>100</v>
      </c>
      <c r="H615" s="67"/>
      <c r="I615" s="67">
        <f>G615+H615</f>
        <v>100</v>
      </c>
    </row>
    <row r="616" spans="1:9" ht="48" x14ac:dyDescent="0.2">
      <c r="A616" s="5" t="s">
        <v>460</v>
      </c>
      <c r="B616" s="11" t="s">
        <v>38</v>
      </c>
      <c r="C616" s="10">
        <v>7</v>
      </c>
      <c r="D616" s="10">
        <v>2</v>
      </c>
      <c r="E616" s="11" t="s">
        <v>220</v>
      </c>
      <c r="F616" s="11"/>
      <c r="G616" s="26">
        <f t="shared" ref="G616:I618" si="110">G617</f>
        <v>55</v>
      </c>
      <c r="H616" s="26">
        <f t="shared" si="110"/>
        <v>0</v>
      </c>
      <c r="I616" s="26">
        <f t="shared" si="110"/>
        <v>55</v>
      </c>
    </row>
    <row r="617" spans="1:9" ht="24" x14ac:dyDescent="0.2">
      <c r="A617" s="5" t="s">
        <v>166</v>
      </c>
      <c r="B617" s="11" t="s">
        <v>38</v>
      </c>
      <c r="C617" s="10">
        <v>7</v>
      </c>
      <c r="D617" s="10">
        <v>2</v>
      </c>
      <c r="E617" s="11" t="s">
        <v>220</v>
      </c>
      <c r="F617" s="11" t="s">
        <v>164</v>
      </c>
      <c r="G617" s="26">
        <f t="shared" si="110"/>
        <v>55</v>
      </c>
      <c r="H617" s="26">
        <f t="shared" si="110"/>
        <v>0</v>
      </c>
      <c r="I617" s="26">
        <f t="shared" si="110"/>
        <v>55</v>
      </c>
    </row>
    <row r="618" spans="1:9" x14ac:dyDescent="0.2">
      <c r="A618" s="5" t="s">
        <v>169</v>
      </c>
      <c r="B618" s="11" t="s">
        <v>38</v>
      </c>
      <c r="C618" s="10">
        <v>7</v>
      </c>
      <c r="D618" s="10">
        <v>2</v>
      </c>
      <c r="E618" s="11" t="s">
        <v>220</v>
      </c>
      <c r="F618" s="11" t="s">
        <v>168</v>
      </c>
      <c r="G618" s="26">
        <f t="shared" si="110"/>
        <v>55</v>
      </c>
      <c r="H618" s="26">
        <f t="shared" si="110"/>
        <v>0</v>
      </c>
      <c r="I618" s="26">
        <f t="shared" si="110"/>
        <v>55</v>
      </c>
    </row>
    <row r="619" spans="1:9" x14ac:dyDescent="0.2">
      <c r="A619" s="27" t="s">
        <v>99</v>
      </c>
      <c r="B619" s="65" t="s">
        <v>38</v>
      </c>
      <c r="C619" s="70">
        <v>7</v>
      </c>
      <c r="D619" s="70">
        <v>2</v>
      </c>
      <c r="E619" s="65" t="s">
        <v>220</v>
      </c>
      <c r="F619" s="65" t="s">
        <v>100</v>
      </c>
      <c r="G619" s="67">
        <v>55</v>
      </c>
      <c r="H619" s="67"/>
      <c r="I619" s="67">
        <f>G619+H619</f>
        <v>55</v>
      </c>
    </row>
    <row r="620" spans="1:9" x14ac:dyDescent="0.2">
      <c r="A620" s="5" t="s">
        <v>226</v>
      </c>
      <c r="B620" s="11" t="s">
        <v>38</v>
      </c>
      <c r="C620" s="10">
        <v>7</v>
      </c>
      <c r="D620" s="10">
        <v>2</v>
      </c>
      <c r="E620" s="11" t="s">
        <v>223</v>
      </c>
      <c r="F620" s="11"/>
      <c r="G620" s="26">
        <f t="shared" ref="G620:I622" si="111">G621</f>
        <v>100</v>
      </c>
      <c r="H620" s="26">
        <f t="shared" si="111"/>
        <v>0</v>
      </c>
      <c r="I620" s="26">
        <f t="shared" si="111"/>
        <v>100</v>
      </c>
    </row>
    <row r="621" spans="1:9" ht="24" x14ac:dyDescent="0.2">
      <c r="A621" s="5" t="s">
        <v>166</v>
      </c>
      <c r="B621" s="11" t="s">
        <v>38</v>
      </c>
      <c r="C621" s="10">
        <v>7</v>
      </c>
      <c r="D621" s="10">
        <v>2</v>
      </c>
      <c r="E621" s="11" t="s">
        <v>223</v>
      </c>
      <c r="F621" s="11" t="s">
        <v>164</v>
      </c>
      <c r="G621" s="26">
        <f t="shared" si="111"/>
        <v>100</v>
      </c>
      <c r="H621" s="26">
        <f t="shared" si="111"/>
        <v>0</v>
      </c>
      <c r="I621" s="26">
        <f t="shared" si="111"/>
        <v>100</v>
      </c>
    </row>
    <row r="622" spans="1:9" x14ac:dyDescent="0.2">
      <c r="A622" s="5" t="s">
        <v>169</v>
      </c>
      <c r="B622" s="11" t="s">
        <v>38</v>
      </c>
      <c r="C622" s="10">
        <v>7</v>
      </c>
      <c r="D622" s="10">
        <v>2</v>
      </c>
      <c r="E622" s="11" t="s">
        <v>223</v>
      </c>
      <c r="F622" s="11" t="s">
        <v>168</v>
      </c>
      <c r="G622" s="26">
        <f t="shared" si="111"/>
        <v>100</v>
      </c>
      <c r="H622" s="26">
        <f t="shared" si="111"/>
        <v>0</v>
      </c>
      <c r="I622" s="26">
        <f t="shared" si="111"/>
        <v>100</v>
      </c>
    </row>
    <row r="623" spans="1:9" x14ac:dyDescent="0.2">
      <c r="A623" s="27" t="s">
        <v>99</v>
      </c>
      <c r="B623" s="65" t="s">
        <v>38</v>
      </c>
      <c r="C623" s="70">
        <v>7</v>
      </c>
      <c r="D623" s="70">
        <v>2</v>
      </c>
      <c r="E623" s="65" t="s">
        <v>223</v>
      </c>
      <c r="F623" s="65" t="s">
        <v>100</v>
      </c>
      <c r="G623" s="67">
        <v>100</v>
      </c>
      <c r="H623" s="67"/>
      <c r="I623" s="67">
        <f>G623+H623</f>
        <v>100</v>
      </c>
    </row>
    <row r="624" spans="1:9" ht="24" x14ac:dyDescent="0.2">
      <c r="A624" s="5" t="s">
        <v>474</v>
      </c>
      <c r="B624" s="11" t="s">
        <v>38</v>
      </c>
      <c r="C624" s="10">
        <v>7</v>
      </c>
      <c r="D624" s="10">
        <v>2</v>
      </c>
      <c r="E624" s="11" t="s">
        <v>227</v>
      </c>
      <c r="F624" s="11"/>
      <c r="G624" s="26">
        <f>G629+G625</f>
        <v>78</v>
      </c>
      <c r="H624" s="26">
        <f>H629+H625</f>
        <v>0</v>
      </c>
      <c r="I624" s="26">
        <f>I629+I625</f>
        <v>78</v>
      </c>
    </row>
    <row r="625" spans="1:9" ht="24" x14ac:dyDescent="0.2">
      <c r="A625" s="5" t="s">
        <v>229</v>
      </c>
      <c r="B625" s="11" t="s">
        <v>38</v>
      </c>
      <c r="C625" s="10">
        <v>7</v>
      </c>
      <c r="D625" s="10">
        <v>2</v>
      </c>
      <c r="E625" s="11" t="s">
        <v>228</v>
      </c>
      <c r="F625" s="11"/>
      <c r="G625" s="26">
        <f t="shared" ref="G625:I627" si="112">G626</f>
        <v>30</v>
      </c>
      <c r="H625" s="26">
        <f t="shared" si="112"/>
        <v>0</v>
      </c>
      <c r="I625" s="26">
        <f t="shared" si="112"/>
        <v>30</v>
      </c>
    </row>
    <row r="626" spans="1:9" ht="24" x14ac:dyDescent="0.2">
      <c r="A626" s="5" t="s">
        <v>166</v>
      </c>
      <c r="B626" s="11" t="s">
        <v>38</v>
      </c>
      <c r="C626" s="10">
        <v>7</v>
      </c>
      <c r="D626" s="10">
        <v>2</v>
      </c>
      <c r="E626" s="11" t="s">
        <v>228</v>
      </c>
      <c r="F626" s="11" t="s">
        <v>164</v>
      </c>
      <c r="G626" s="26">
        <f t="shared" si="112"/>
        <v>30</v>
      </c>
      <c r="H626" s="26">
        <f t="shared" si="112"/>
        <v>0</v>
      </c>
      <c r="I626" s="26">
        <f t="shared" si="112"/>
        <v>30</v>
      </c>
    </row>
    <row r="627" spans="1:9" x14ac:dyDescent="0.2">
      <c r="A627" s="5" t="s">
        <v>169</v>
      </c>
      <c r="B627" s="11" t="s">
        <v>38</v>
      </c>
      <c r="C627" s="10">
        <v>7</v>
      </c>
      <c r="D627" s="10">
        <v>2</v>
      </c>
      <c r="E627" s="11" t="s">
        <v>228</v>
      </c>
      <c r="F627" s="11" t="s">
        <v>168</v>
      </c>
      <c r="G627" s="26">
        <f t="shared" si="112"/>
        <v>30</v>
      </c>
      <c r="H627" s="26">
        <f t="shared" si="112"/>
        <v>0</v>
      </c>
      <c r="I627" s="26">
        <f t="shared" si="112"/>
        <v>30</v>
      </c>
    </row>
    <row r="628" spans="1:9" x14ac:dyDescent="0.2">
      <c r="A628" s="27" t="s">
        <v>99</v>
      </c>
      <c r="B628" s="65" t="s">
        <v>38</v>
      </c>
      <c r="C628" s="70">
        <v>7</v>
      </c>
      <c r="D628" s="70">
        <v>2</v>
      </c>
      <c r="E628" s="65" t="s">
        <v>228</v>
      </c>
      <c r="F628" s="65" t="s">
        <v>100</v>
      </c>
      <c r="G628" s="67">
        <v>30</v>
      </c>
      <c r="H628" s="67"/>
      <c r="I628" s="67">
        <f>G628+H628</f>
        <v>30</v>
      </c>
    </row>
    <row r="629" spans="1:9" x14ac:dyDescent="0.2">
      <c r="A629" s="5" t="s">
        <v>231</v>
      </c>
      <c r="B629" s="11" t="s">
        <v>38</v>
      </c>
      <c r="C629" s="10">
        <v>7</v>
      </c>
      <c r="D629" s="10">
        <v>2</v>
      </c>
      <c r="E629" s="11" t="s">
        <v>230</v>
      </c>
      <c r="F629" s="11"/>
      <c r="G629" s="26">
        <f t="shared" ref="G629:I631" si="113">G630</f>
        <v>48</v>
      </c>
      <c r="H629" s="26">
        <f t="shared" si="113"/>
        <v>0</v>
      </c>
      <c r="I629" s="26">
        <f t="shared" si="113"/>
        <v>48</v>
      </c>
    </row>
    <row r="630" spans="1:9" ht="24" x14ac:dyDescent="0.2">
      <c r="A630" s="5" t="s">
        <v>166</v>
      </c>
      <c r="B630" s="11" t="s">
        <v>38</v>
      </c>
      <c r="C630" s="10">
        <v>7</v>
      </c>
      <c r="D630" s="10">
        <v>2</v>
      </c>
      <c r="E630" s="11" t="s">
        <v>230</v>
      </c>
      <c r="F630" s="11" t="s">
        <v>164</v>
      </c>
      <c r="G630" s="26">
        <f t="shared" si="113"/>
        <v>48</v>
      </c>
      <c r="H630" s="26">
        <f t="shared" si="113"/>
        <v>0</v>
      </c>
      <c r="I630" s="26">
        <f t="shared" si="113"/>
        <v>48</v>
      </c>
    </row>
    <row r="631" spans="1:9" x14ac:dyDescent="0.2">
      <c r="A631" s="5" t="s">
        <v>169</v>
      </c>
      <c r="B631" s="11" t="s">
        <v>38</v>
      </c>
      <c r="C631" s="10">
        <v>7</v>
      </c>
      <c r="D631" s="10">
        <v>2</v>
      </c>
      <c r="E631" s="11" t="s">
        <v>230</v>
      </c>
      <c r="F631" s="11" t="s">
        <v>168</v>
      </c>
      <c r="G631" s="26">
        <f t="shared" si="113"/>
        <v>48</v>
      </c>
      <c r="H631" s="26">
        <f t="shared" si="113"/>
        <v>0</v>
      </c>
      <c r="I631" s="26">
        <f t="shared" si="113"/>
        <v>48</v>
      </c>
    </row>
    <row r="632" spans="1:9" x14ac:dyDescent="0.2">
      <c r="A632" s="27" t="s">
        <v>99</v>
      </c>
      <c r="B632" s="65" t="s">
        <v>38</v>
      </c>
      <c r="C632" s="70">
        <v>7</v>
      </c>
      <c r="D632" s="70">
        <v>2</v>
      </c>
      <c r="E632" s="65" t="s">
        <v>230</v>
      </c>
      <c r="F632" s="65" t="s">
        <v>100</v>
      </c>
      <c r="G632" s="67">
        <v>48</v>
      </c>
      <c r="H632" s="67"/>
      <c r="I632" s="67">
        <f>G632+H632</f>
        <v>48</v>
      </c>
    </row>
    <row r="633" spans="1:9" ht="36" x14ac:dyDescent="0.2">
      <c r="A633" s="5" t="s">
        <v>256</v>
      </c>
      <c r="B633" s="11" t="s">
        <v>38</v>
      </c>
      <c r="C633" s="10">
        <v>7</v>
      </c>
      <c r="D633" s="10">
        <v>2</v>
      </c>
      <c r="E633" s="11" t="s">
        <v>252</v>
      </c>
      <c r="F633" s="11"/>
      <c r="G633" s="26">
        <f>G637+G641</f>
        <v>127</v>
      </c>
      <c r="H633" s="26">
        <f>H637+H641</f>
        <v>0</v>
      </c>
      <c r="I633" s="26">
        <f>I637+I641</f>
        <v>127</v>
      </c>
    </row>
    <row r="634" spans="1:9" ht="24" x14ac:dyDescent="0.2">
      <c r="A634" s="5" t="s">
        <v>253</v>
      </c>
      <c r="B634" s="11" t="s">
        <v>38</v>
      </c>
      <c r="C634" s="10">
        <v>7</v>
      </c>
      <c r="D634" s="10">
        <v>2</v>
      </c>
      <c r="E634" s="11" t="s">
        <v>254</v>
      </c>
      <c r="F634" s="11"/>
      <c r="G634" s="26">
        <f t="shared" ref="G634:I636" si="114">G635</f>
        <v>107</v>
      </c>
      <c r="H634" s="26">
        <f t="shared" si="114"/>
        <v>0</v>
      </c>
      <c r="I634" s="26">
        <f t="shared" si="114"/>
        <v>107</v>
      </c>
    </row>
    <row r="635" spans="1:9" ht="24" x14ac:dyDescent="0.2">
      <c r="A635" s="5" t="s">
        <v>166</v>
      </c>
      <c r="B635" s="11" t="s">
        <v>38</v>
      </c>
      <c r="C635" s="10">
        <v>7</v>
      </c>
      <c r="D635" s="10">
        <v>2</v>
      </c>
      <c r="E635" s="11" t="s">
        <v>254</v>
      </c>
      <c r="F635" s="11" t="s">
        <v>164</v>
      </c>
      <c r="G635" s="26">
        <f t="shared" si="114"/>
        <v>107</v>
      </c>
      <c r="H635" s="26">
        <f t="shared" si="114"/>
        <v>0</v>
      </c>
      <c r="I635" s="26">
        <f t="shared" si="114"/>
        <v>107</v>
      </c>
    </row>
    <row r="636" spans="1:9" x14ac:dyDescent="0.2">
      <c r="A636" s="5" t="s">
        <v>169</v>
      </c>
      <c r="B636" s="11" t="s">
        <v>38</v>
      </c>
      <c r="C636" s="10">
        <v>7</v>
      </c>
      <c r="D636" s="10">
        <v>2</v>
      </c>
      <c r="E636" s="11" t="s">
        <v>254</v>
      </c>
      <c r="F636" s="11" t="s">
        <v>168</v>
      </c>
      <c r="G636" s="26">
        <f t="shared" si="114"/>
        <v>107</v>
      </c>
      <c r="H636" s="26">
        <f t="shared" si="114"/>
        <v>0</v>
      </c>
      <c r="I636" s="26">
        <f t="shared" si="114"/>
        <v>107</v>
      </c>
    </row>
    <row r="637" spans="1:9" x14ac:dyDescent="0.2">
      <c r="A637" s="27" t="s">
        <v>99</v>
      </c>
      <c r="B637" s="65" t="s">
        <v>38</v>
      </c>
      <c r="C637" s="70">
        <v>7</v>
      </c>
      <c r="D637" s="70">
        <v>2</v>
      </c>
      <c r="E637" s="65" t="s">
        <v>254</v>
      </c>
      <c r="F637" s="65" t="s">
        <v>100</v>
      </c>
      <c r="G637" s="67">
        <v>107</v>
      </c>
      <c r="H637" s="67"/>
      <c r="I637" s="67">
        <f>G637+H637</f>
        <v>107</v>
      </c>
    </row>
    <row r="638" spans="1:9" ht="24" x14ac:dyDescent="0.2">
      <c r="A638" s="5" t="s">
        <v>459</v>
      </c>
      <c r="B638" s="11" t="s">
        <v>38</v>
      </c>
      <c r="C638" s="10">
        <v>7</v>
      </c>
      <c r="D638" s="10">
        <v>2</v>
      </c>
      <c r="E638" s="11" t="s">
        <v>255</v>
      </c>
      <c r="F638" s="11"/>
      <c r="G638" s="26">
        <f t="shared" ref="G638:I640" si="115">G639</f>
        <v>20</v>
      </c>
      <c r="H638" s="26">
        <f t="shared" si="115"/>
        <v>0</v>
      </c>
      <c r="I638" s="26">
        <f t="shared" si="115"/>
        <v>20</v>
      </c>
    </row>
    <row r="639" spans="1:9" ht="24" x14ac:dyDescent="0.2">
      <c r="A639" s="5" t="s">
        <v>166</v>
      </c>
      <c r="B639" s="11" t="s">
        <v>38</v>
      </c>
      <c r="C639" s="10">
        <v>7</v>
      </c>
      <c r="D639" s="10">
        <v>2</v>
      </c>
      <c r="E639" s="11" t="s">
        <v>255</v>
      </c>
      <c r="F639" s="11" t="s">
        <v>164</v>
      </c>
      <c r="G639" s="26">
        <f t="shared" si="115"/>
        <v>20</v>
      </c>
      <c r="H639" s="26">
        <f t="shared" si="115"/>
        <v>0</v>
      </c>
      <c r="I639" s="26">
        <f t="shared" si="115"/>
        <v>20</v>
      </c>
    </row>
    <row r="640" spans="1:9" x14ac:dyDescent="0.2">
      <c r="A640" s="5" t="s">
        <v>169</v>
      </c>
      <c r="B640" s="11" t="s">
        <v>38</v>
      </c>
      <c r="C640" s="10">
        <v>7</v>
      </c>
      <c r="D640" s="10">
        <v>2</v>
      </c>
      <c r="E640" s="11" t="s">
        <v>255</v>
      </c>
      <c r="F640" s="11" t="s">
        <v>168</v>
      </c>
      <c r="G640" s="26">
        <f t="shared" si="115"/>
        <v>20</v>
      </c>
      <c r="H640" s="26">
        <f t="shared" si="115"/>
        <v>0</v>
      </c>
      <c r="I640" s="26">
        <f t="shared" si="115"/>
        <v>20</v>
      </c>
    </row>
    <row r="641" spans="1:9" x14ac:dyDescent="0.2">
      <c r="A641" s="27" t="s">
        <v>99</v>
      </c>
      <c r="B641" s="65" t="s">
        <v>38</v>
      </c>
      <c r="C641" s="70">
        <v>7</v>
      </c>
      <c r="D641" s="70">
        <v>2</v>
      </c>
      <c r="E641" s="65" t="s">
        <v>255</v>
      </c>
      <c r="F641" s="65" t="s">
        <v>100</v>
      </c>
      <c r="G641" s="67">
        <v>20</v>
      </c>
      <c r="H641" s="67"/>
      <c r="I641" s="67">
        <f>G641+H641</f>
        <v>20</v>
      </c>
    </row>
    <row r="642" spans="1:9" ht="24" x14ac:dyDescent="0.2">
      <c r="A642" s="5" t="s">
        <v>287</v>
      </c>
      <c r="B642" s="11" t="s">
        <v>38</v>
      </c>
      <c r="C642" s="10">
        <v>7</v>
      </c>
      <c r="D642" s="10">
        <v>2</v>
      </c>
      <c r="E642" s="11" t="s">
        <v>286</v>
      </c>
      <c r="F642" s="11"/>
      <c r="G642" s="26">
        <f>G646</f>
        <v>40</v>
      </c>
      <c r="H642" s="26">
        <f>H646</f>
        <v>0</v>
      </c>
      <c r="I642" s="26">
        <f>I646</f>
        <v>40</v>
      </c>
    </row>
    <row r="643" spans="1:9" ht="36" x14ac:dyDescent="0.2">
      <c r="A643" s="5" t="s">
        <v>251</v>
      </c>
      <c r="B643" s="11" t="s">
        <v>38</v>
      </c>
      <c r="C643" s="10">
        <v>7</v>
      </c>
      <c r="D643" s="10">
        <v>2</v>
      </c>
      <c r="E643" s="11" t="s">
        <v>285</v>
      </c>
      <c r="F643" s="11"/>
      <c r="G643" s="26">
        <f t="shared" ref="G643:I645" si="116">G644</f>
        <v>40</v>
      </c>
      <c r="H643" s="26">
        <f t="shared" si="116"/>
        <v>0</v>
      </c>
      <c r="I643" s="26">
        <f t="shared" si="116"/>
        <v>40</v>
      </c>
    </row>
    <row r="644" spans="1:9" ht="24" x14ac:dyDescent="0.2">
      <c r="A644" s="5" t="s">
        <v>166</v>
      </c>
      <c r="B644" s="11" t="s">
        <v>38</v>
      </c>
      <c r="C644" s="10">
        <v>7</v>
      </c>
      <c r="D644" s="10">
        <v>2</v>
      </c>
      <c r="E644" s="11" t="s">
        <v>285</v>
      </c>
      <c r="F644" s="11" t="s">
        <v>164</v>
      </c>
      <c r="G644" s="26">
        <f t="shared" si="116"/>
        <v>40</v>
      </c>
      <c r="H644" s="26">
        <f t="shared" si="116"/>
        <v>0</v>
      </c>
      <c r="I644" s="26">
        <f t="shared" si="116"/>
        <v>40</v>
      </c>
    </row>
    <row r="645" spans="1:9" x14ac:dyDescent="0.2">
      <c r="A645" s="5" t="s">
        <v>169</v>
      </c>
      <c r="B645" s="11" t="s">
        <v>38</v>
      </c>
      <c r="C645" s="10">
        <v>7</v>
      </c>
      <c r="D645" s="10">
        <v>2</v>
      </c>
      <c r="E645" s="11" t="s">
        <v>285</v>
      </c>
      <c r="F645" s="11" t="s">
        <v>168</v>
      </c>
      <c r="G645" s="26">
        <f t="shared" si="116"/>
        <v>40</v>
      </c>
      <c r="H645" s="26">
        <f t="shared" si="116"/>
        <v>0</v>
      </c>
      <c r="I645" s="26">
        <f t="shared" si="116"/>
        <v>40</v>
      </c>
    </row>
    <row r="646" spans="1:9" x14ac:dyDescent="0.2">
      <c r="A646" s="27" t="s">
        <v>99</v>
      </c>
      <c r="B646" s="65" t="s">
        <v>38</v>
      </c>
      <c r="C646" s="70">
        <v>7</v>
      </c>
      <c r="D646" s="70">
        <v>2</v>
      </c>
      <c r="E646" s="65" t="s">
        <v>285</v>
      </c>
      <c r="F646" s="65" t="s">
        <v>100</v>
      </c>
      <c r="G646" s="67">
        <v>40</v>
      </c>
      <c r="H646" s="67"/>
      <c r="I646" s="67">
        <f>G646+H646</f>
        <v>40</v>
      </c>
    </row>
    <row r="647" spans="1:9" ht="24.75" customHeight="1" x14ac:dyDescent="0.2">
      <c r="A647" s="5" t="s">
        <v>631</v>
      </c>
      <c r="B647" s="11" t="s">
        <v>38</v>
      </c>
      <c r="C647" s="10">
        <v>7</v>
      </c>
      <c r="D647" s="10">
        <v>2</v>
      </c>
      <c r="E647" s="11" t="s">
        <v>630</v>
      </c>
      <c r="F647" s="11"/>
      <c r="G647" s="26">
        <f>G648</f>
        <v>0</v>
      </c>
      <c r="H647" s="26">
        <f t="shared" ref="H647:I649" si="117">H648</f>
        <v>132.5</v>
      </c>
      <c r="I647" s="26">
        <f t="shared" si="117"/>
        <v>132.5</v>
      </c>
    </row>
    <row r="648" spans="1:9" ht="24" x14ac:dyDescent="0.2">
      <c r="A648" s="5" t="s">
        <v>166</v>
      </c>
      <c r="B648" s="11" t="s">
        <v>38</v>
      </c>
      <c r="C648" s="10">
        <v>7</v>
      </c>
      <c r="D648" s="10">
        <v>2</v>
      </c>
      <c r="E648" s="11" t="s">
        <v>630</v>
      </c>
      <c r="F648" s="11" t="s">
        <v>164</v>
      </c>
      <c r="G648" s="26">
        <f>G649</f>
        <v>0</v>
      </c>
      <c r="H648" s="26">
        <f t="shared" si="117"/>
        <v>132.5</v>
      </c>
      <c r="I648" s="26">
        <f t="shared" si="117"/>
        <v>132.5</v>
      </c>
    </row>
    <row r="649" spans="1:9" x14ac:dyDescent="0.2">
      <c r="A649" s="5" t="s">
        <v>169</v>
      </c>
      <c r="B649" s="11" t="s">
        <v>38</v>
      </c>
      <c r="C649" s="10">
        <v>7</v>
      </c>
      <c r="D649" s="10">
        <v>2</v>
      </c>
      <c r="E649" s="11" t="s">
        <v>630</v>
      </c>
      <c r="F649" s="11" t="s">
        <v>168</v>
      </c>
      <c r="G649" s="26">
        <f>G650</f>
        <v>0</v>
      </c>
      <c r="H649" s="26">
        <f t="shared" si="117"/>
        <v>132.5</v>
      </c>
      <c r="I649" s="26">
        <f t="shared" si="117"/>
        <v>132.5</v>
      </c>
    </row>
    <row r="650" spans="1:9" x14ac:dyDescent="0.2">
      <c r="A650" s="27" t="s">
        <v>99</v>
      </c>
      <c r="B650" s="65" t="s">
        <v>38</v>
      </c>
      <c r="C650" s="70">
        <v>7</v>
      </c>
      <c r="D650" s="70">
        <v>2</v>
      </c>
      <c r="E650" s="65" t="s">
        <v>630</v>
      </c>
      <c r="F650" s="65" t="s">
        <v>100</v>
      </c>
      <c r="G650" s="67"/>
      <c r="H650" s="67">
        <v>132.5</v>
      </c>
      <c r="I650" s="67">
        <f>G650+H650</f>
        <v>132.5</v>
      </c>
    </row>
    <row r="651" spans="1:9" s="160" customFormat="1" ht="24" x14ac:dyDescent="0.2">
      <c r="A651" s="5" t="s">
        <v>421</v>
      </c>
      <c r="B651" s="11" t="s">
        <v>38</v>
      </c>
      <c r="C651" s="10">
        <v>7</v>
      </c>
      <c r="D651" s="10">
        <v>2</v>
      </c>
      <c r="E651" s="11" t="s">
        <v>420</v>
      </c>
      <c r="F651" s="11"/>
      <c r="G651" s="26">
        <f t="shared" ref="G651:I653" si="118">G652</f>
        <v>100.3</v>
      </c>
      <c r="H651" s="26">
        <f t="shared" si="118"/>
        <v>0</v>
      </c>
      <c r="I651" s="26">
        <f t="shared" si="118"/>
        <v>100.3</v>
      </c>
    </row>
    <row r="652" spans="1:9" s="160" customFormat="1" ht="24" x14ac:dyDescent="0.2">
      <c r="A652" s="5" t="s">
        <v>166</v>
      </c>
      <c r="B652" s="11" t="s">
        <v>38</v>
      </c>
      <c r="C652" s="10">
        <v>7</v>
      </c>
      <c r="D652" s="10">
        <v>2</v>
      </c>
      <c r="E652" s="11" t="s">
        <v>420</v>
      </c>
      <c r="F652" s="11" t="s">
        <v>164</v>
      </c>
      <c r="G652" s="26">
        <f t="shared" si="118"/>
        <v>100.3</v>
      </c>
      <c r="H652" s="26">
        <f t="shared" si="118"/>
        <v>0</v>
      </c>
      <c r="I652" s="26">
        <f t="shared" si="118"/>
        <v>100.3</v>
      </c>
    </row>
    <row r="653" spans="1:9" s="160" customFormat="1" x14ac:dyDescent="0.2">
      <c r="A653" s="5" t="s">
        <v>169</v>
      </c>
      <c r="B653" s="11" t="s">
        <v>38</v>
      </c>
      <c r="C653" s="10">
        <v>7</v>
      </c>
      <c r="D653" s="10">
        <v>2</v>
      </c>
      <c r="E653" s="11" t="s">
        <v>420</v>
      </c>
      <c r="F653" s="11" t="s">
        <v>168</v>
      </c>
      <c r="G653" s="26">
        <f>G654</f>
        <v>100.3</v>
      </c>
      <c r="H653" s="26">
        <f t="shared" si="118"/>
        <v>0</v>
      </c>
      <c r="I653" s="26">
        <f t="shared" si="118"/>
        <v>100.3</v>
      </c>
    </row>
    <row r="654" spans="1:9" s="160" customFormat="1" x14ac:dyDescent="0.2">
      <c r="A654" s="27" t="s">
        <v>99</v>
      </c>
      <c r="B654" s="65" t="s">
        <v>38</v>
      </c>
      <c r="C654" s="70">
        <v>7</v>
      </c>
      <c r="D654" s="70">
        <v>2</v>
      </c>
      <c r="E654" s="65" t="s">
        <v>420</v>
      </c>
      <c r="F654" s="65" t="s">
        <v>100</v>
      </c>
      <c r="G654" s="67">
        <v>100.3</v>
      </c>
      <c r="H654" s="67">
        <v>0</v>
      </c>
      <c r="I654" s="67">
        <f>G654+H654</f>
        <v>100.3</v>
      </c>
    </row>
    <row r="655" spans="1:9" s="160" customFormat="1" ht="24" x14ac:dyDescent="0.2">
      <c r="A655" s="5" t="s">
        <v>421</v>
      </c>
      <c r="B655" s="11" t="s">
        <v>38</v>
      </c>
      <c r="C655" s="10">
        <v>7</v>
      </c>
      <c r="D655" s="10">
        <v>2</v>
      </c>
      <c r="E655" s="11" t="s">
        <v>502</v>
      </c>
      <c r="F655" s="11"/>
      <c r="G655" s="26">
        <f t="shared" ref="G655:I657" si="119">G656</f>
        <v>100.3</v>
      </c>
      <c r="H655" s="26">
        <f t="shared" si="119"/>
        <v>0</v>
      </c>
      <c r="I655" s="26">
        <f t="shared" si="119"/>
        <v>100.3</v>
      </c>
    </row>
    <row r="656" spans="1:9" s="160" customFormat="1" ht="24" x14ac:dyDescent="0.2">
      <c r="A656" s="5" t="s">
        <v>166</v>
      </c>
      <c r="B656" s="11" t="s">
        <v>38</v>
      </c>
      <c r="C656" s="10">
        <v>7</v>
      </c>
      <c r="D656" s="10">
        <v>2</v>
      </c>
      <c r="E656" s="11" t="s">
        <v>502</v>
      </c>
      <c r="F656" s="11" t="s">
        <v>164</v>
      </c>
      <c r="G656" s="26">
        <f t="shared" si="119"/>
        <v>100.3</v>
      </c>
      <c r="H656" s="26">
        <f t="shared" si="119"/>
        <v>0</v>
      </c>
      <c r="I656" s="26">
        <f t="shared" si="119"/>
        <v>100.3</v>
      </c>
    </row>
    <row r="657" spans="1:9" s="160" customFormat="1" x14ac:dyDescent="0.2">
      <c r="A657" s="5" t="s">
        <v>169</v>
      </c>
      <c r="B657" s="11" t="s">
        <v>38</v>
      </c>
      <c r="C657" s="10">
        <v>7</v>
      </c>
      <c r="D657" s="10">
        <v>2</v>
      </c>
      <c r="E657" s="11" t="s">
        <v>502</v>
      </c>
      <c r="F657" s="11" t="s">
        <v>168</v>
      </c>
      <c r="G657" s="26">
        <f>G658</f>
        <v>100.3</v>
      </c>
      <c r="H657" s="26">
        <f t="shared" si="119"/>
        <v>0</v>
      </c>
      <c r="I657" s="26">
        <f t="shared" si="119"/>
        <v>100.3</v>
      </c>
    </row>
    <row r="658" spans="1:9" s="160" customFormat="1" x14ac:dyDescent="0.2">
      <c r="A658" s="27" t="s">
        <v>99</v>
      </c>
      <c r="B658" s="65" t="s">
        <v>38</v>
      </c>
      <c r="C658" s="70">
        <v>7</v>
      </c>
      <c r="D658" s="70">
        <v>2</v>
      </c>
      <c r="E658" s="65" t="s">
        <v>502</v>
      </c>
      <c r="F658" s="65" t="s">
        <v>100</v>
      </c>
      <c r="G658" s="67">
        <v>100.3</v>
      </c>
      <c r="H658" s="67">
        <v>0</v>
      </c>
      <c r="I658" s="67">
        <f>G658+H658</f>
        <v>100.3</v>
      </c>
    </row>
    <row r="659" spans="1:9" x14ac:dyDescent="0.2">
      <c r="A659" s="42" t="s">
        <v>69</v>
      </c>
      <c r="B659" s="23" t="s">
        <v>38</v>
      </c>
      <c r="C659" s="44">
        <v>8</v>
      </c>
      <c r="D659" s="44">
        <v>0</v>
      </c>
      <c r="E659" s="80" t="s">
        <v>7</v>
      </c>
      <c r="F659" s="23" t="s">
        <v>7</v>
      </c>
      <c r="G659" s="25">
        <f>G660+G748</f>
        <v>142777.20000000001</v>
      </c>
      <c r="H659" s="25">
        <f>H660+H748</f>
        <v>0</v>
      </c>
      <c r="I659" s="25">
        <f>I660+I748</f>
        <v>142777.20000000001</v>
      </c>
    </row>
    <row r="660" spans="1:9" x14ac:dyDescent="0.2">
      <c r="A660" s="5" t="s">
        <v>31</v>
      </c>
      <c r="B660" s="11" t="s">
        <v>38</v>
      </c>
      <c r="C660" s="10">
        <v>8</v>
      </c>
      <c r="D660" s="10">
        <v>1</v>
      </c>
      <c r="E660" s="11" t="s">
        <v>7</v>
      </c>
      <c r="F660" s="11" t="s">
        <v>7</v>
      </c>
      <c r="G660" s="26">
        <f>G661</f>
        <v>114388.50000000001</v>
      </c>
      <c r="H660" s="26">
        <f>H661</f>
        <v>0</v>
      </c>
      <c r="I660" s="26">
        <f>I661</f>
        <v>114388.50000000001</v>
      </c>
    </row>
    <row r="661" spans="1:9" x14ac:dyDescent="0.2">
      <c r="A661" s="5" t="s">
        <v>148</v>
      </c>
      <c r="B661" s="11" t="s">
        <v>38</v>
      </c>
      <c r="C661" s="10">
        <v>8</v>
      </c>
      <c r="D661" s="10">
        <v>1</v>
      </c>
      <c r="E661" s="11" t="s">
        <v>147</v>
      </c>
      <c r="F661" s="11"/>
      <c r="G661" s="26">
        <f>G662+G670+G674+G699+G708+G721+G730+G739+G743+G735</f>
        <v>114388.50000000001</v>
      </c>
      <c r="H661" s="26">
        <f t="shared" ref="H661:I661" si="120">H662+H670+H674+H699+H708+H721+H730+H739+H743+H735</f>
        <v>0</v>
      </c>
      <c r="I661" s="26">
        <f t="shared" si="120"/>
        <v>114388.50000000001</v>
      </c>
    </row>
    <row r="662" spans="1:9" ht="36" x14ac:dyDescent="0.2">
      <c r="A662" s="5" t="s">
        <v>195</v>
      </c>
      <c r="B662" s="11" t="s">
        <v>38</v>
      </c>
      <c r="C662" s="10">
        <v>8</v>
      </c>
      <c r="D662" s="10">
        <v>1</v>
      </c>
      <c r="E662" s="11" t="s">
        <v>196</v>
      </c>
      <c r="F662" s="11"/>
      <c r="G662" s="26">
        <f t="shared" ref="G662:I663" si="121">G663</f>
        <v>86817.1</v>
      </c>
      <c r="H662" s="26">
        <f t="shared" si="121"/>
        <v>0</v>
      </c>
      <c r="I662" s="26">
        <f t="shared" si="121"/>
        <v>86817.1</v>
      </c>
    </row>
    <row r="663" spans="1:9" ht="24" x14ac:dyDescent="0.2">
      <c r="A663" s="5" t="s">
        <v>166</v>
      </c>
      <c r="B663" s="11" t="s">
        <v>38</v>
      </c>
      <c r="C663" s="10">
        <v>8</v>
      </c>
      <c r="D663" s="10">
        <v>1</v>
      </c>
      <c r="E663" s="11" t="s">
        <v>196</v>
      </c>
      <c r="F663" s="11" t="s">
        <v>164</v>
      </c>
      <c r="G663" s="26">
        <f t="shared" si="121"/>
        <v>86817.1</v>
      </c>
      <c r="H663" s="26">
        <f t="shared" si="121"/>
        <v>0</v>
      </c>
      <c r="I663" s="26">
        <f t="shared" si="121"/>
        <v>86817.1</v>
      </c>
    </row>
    <row r="664" spans="1:9" x14ac:dyDescent="0.2">
      <c r="A664" s="21" t="s">
        <v>167</v>
      </c>
      <c r="B664" s="11" t="s">
        <v>38</v>
      </c>
      <c r="C664" s="10">
        <v>8</v>
      </c>
      <c r="D664" s="10">
        <v>1</v>
      </c>
      <c r="E664" s="11" t="s">
        <v>196</v>
      </c>
      <c r="F664" s="11" t="s">
        <v>165</v>
      </c>
      <c r="G664" s="26">
        <f>G665+G668</f>
        <v>86817.1</v>
      </c>
      <c r="H664" s="26">
        <f>H665+H668</f>
        <v>0</v>
      </c>
      <c r="I664" s="26">
        <f>I665+I668</f>
        <v>86817.1</v>
      </c>
    </row>
    <row r="665" spans="1:9" ht="36" x14ac:dyDescent="0.2">
      <c r="A665" s="21" t="s">
        <v>393</v>
      </c>
      <c r="B665" s="22" t="s">
        <v>38</v>
      </c>
      <c r="C665" s="235">
        <v>8</v>
      </c>
      <c r="D665" s="235">
        <v>1</v>
      </c>
      <c r="E665" s="22" t="s">
        <v>196</v>
      </c>
      <c r="F665" s="22" t="s">
        <v>96</v>
      </c>
      <c r="G665" s="35">
        <f>G667+G666</f>
        <v>85609.1</v>
      </c>
      <c r="H665" s="35">
        <f>H667+H666</f>
        <v>0</v>
      </c>
      <c r="I665" s="35">
        <f>I667+I666</f>
        <v>85609.1</v>
      </c>
    </row>
    <row r="666" spans="1:9" x14ac:dyDescent="0.2">
      <c r="A666" s="27" t="s">
        <v>575</v>
      </c>
      <c r="B666" s="65" t="s">
        <v>38</v>
      </c>
      <c r="C666" s="70">
        <v>8</v>
      </c>
      <c r="D666" s="70">
        <v>1</v>
      </c>
      <c r="E666" s="65" t="s">
        <v>196</v>
      </c>
      <c r="F666" s="65" t="s">
        <v>96</v>
      </c>
      <c r="G666" s="67">
        <v>72806.5</v>
      </c>
      <c r="H666" s="67">
        <v>0</v>
      </c>
      <c r="I666" s="67">
        <f>G666+H666</f>
        <v>72806.5</v>
      </c>
    </row>
    <row r="667" spans="1:9" x14ac:dyDescent="0.2">
      <c r="A667" s="27" t="s">
        <v>546</v>
      </c>
      <c r="B667" s="65" t="s">
        <v>38</v>
      </c>
      <c r="C667" s="70">
        <v>8</v>
      </c>
      <c r="D667" s="70">
        <v>1</v>
      </c>
      <c r="E667" s="65" t="s">
        <v>196</v>
      </c>
      <c r="F667" s="65" t="s">
        <v>96</v>
      </c>
      <c r="G667" s="67">
        <v>12802.6</v>
      </c>
      <c r="H667" s="67">
        <v>0</v>
      </c>
      <c r="I667" s="67">
        <f>G667+H667</f>
        <v>12802.6</v>
      </c>
    </row>
    <row r="668" spans="1:9" x14ac:dyDescent="0.2">
      <c r="A668" s="27" t="s">
        <v>97</v>
      </c>
      <c r="B668" s="65" t="s">
        <v>38</v>
      </c>
      <c r="C668" s="70">
        <v>8</v>
      </c>
      <c r="D668" s="70">
        <v>1</v>
      </c>
      <c r="E668" s="65" t="s">
        <v>196</v>
      </c>
      <c r="F668" s="65" t="s">
        <v>98</v>
      </c>
      <c r="G668" s="67">
        <v>1208</v>
      </c>
      <c r="H668" s="67">
        <v>0</v>
      </c>
      <c r="I668" s="67">
        <f>G668+H668</f>
        <v>1208</v>
      </c>
    </row>
    <row r="669" spans="1:9" x14ac:dyDescent="0.2">
      <c r="A669" s="27" t="s">
        <v>516</v>
      </c>
      <c r="B669" s="65" t="s">
        <v>38</v>
      </c>
      <c r="C669" s="70">
        <v>8</v>
      </c>
      <c r="D669" s="70">
        <v>1</v>
      </c>
      <c r="E669" s="65" t="s">
        <v>196</v>
      </c>
      <c r="F669" s="65" t="s">
        <v>98</v>
      </c>
      <c r="G669" s="67">
        <v>2.7</v>
      </c>
      <c r="H669" s="67">
        <v>0</v>
      </c>
      <c r="I669" s="67">
        <f>G669+H669</f>
        <v>2.7</v>
      </c>
    </row>
    <row r="670" spans="1:9" ht="24" x14ac:dyDescent="0.2">
      <c r="A670" s="21" t="s">
        <v>532</v>
      </c>
      <c r="B670" s="22" t="s">
        <v>38</v>
      </c>
      <c r="C670" s="235">
        <v>8</v>
      </c>
      <c r="D670" s="235">
        <v>1</v>
      </c>
      <c r="E670" s="22" t="s">
        <v>531</v>
      </c>
      <c r="F670" s="22"/>
      <c r="G670" s="26">
        <f t="shared" ref="G670:I672" si="122">G671</f>
        <v>148.9</v>
      </c>
      <c r="H670" s="26">
        <f t="shared" si="122"/>
        <v>0</v>
      </c>
      <c r="I670" s="26">
        <f t="shared" si="122"/>
        <v>148.9</v>
      </c>
    </row>
    <row r="671" spans="1:9" ht="24" x14ac:dyDescent="0.2">
      <c r="A671" s="5" t="s">
        <v>166</v>
      </c>
      <c r="B671" s="22" t="s">
        <v>38</v>
      </c>
      <c r="C671" s="235">
        <v>8</v>
      </c>
      <c r="D671" s="235">
        <v>1</v>
      </c>
      <c r="E671" s="22" t="s">
        <v>531</v>
      </c>
      <c r="F671" s="11" t="s">
        <v>164</v>
      </c>
      <c r="G671" s="26">
        <f t="shared" si="122"/>
        <v>148.9</v>
      </c>
      <c r="H671" s="26">
        <f t="shared" si="122"/>
        <v>0</v>
      </c>
      <c r="I671" s="26">
        <f t="shared" si="122"/>
        <v>148.9</v>
      </c>
    </row>
    <row r="672" spans="1:9" x14ac:dyDescent="0.2">
      <c r="A672" s="21" t="s">
        <v>167</v>
      </c>
      <c r="B672" s="22" t="s">
        <v>38</v>
      </c>
      <c r="C672" s="235">
        <v>8</v>
      </c>
      <c r="D672" s="235">
        <v>1</v>
      </c>
      <c r="E672" s="22" t="s">
        <v>531</v>
      </c>
      <c r="F672" s="11" t="s">
        <v>165</v>
      </c>
      <c r="G672" s="26">
        <f t="shared" si="122"/>
        <v>148.9</v>
      </c>
      <c r="H672" s="26">
        <f t="shared" si="122"/>
        <v>0</v>
      </c>
      <c r="I672" s="26">
        <f t="shared" si="122"/>
        <v>148.9</v>
      </c>
    </row>
    <row r="673" spans="1:9" x14ac:dyDescent="0.2">
      <c r="A673" s="27" t="s">
        <v>97</v>
      </c>
      <c r="B673" s="65" t="s">
        <v>38</v>
      </c>
      <c r="C673" s="70">
        <v>8</v>
      </c>
      <c r="D673" s="70">
        <v>1</v>
      </c>
      <c r="E673" s="65" t="s">
        <v>531</v>
      </c>
      <c r="F673" s="65" t="s">
        <v>98</v>
      </c>
      <c r="G673" s="67">
        <v>148.9</v>
      </c>
      <c r="H673" s="67">
        <v>0</v>
      </c>
      <c r="I673" s="67">
        <f>G673+H673</f>
        <v>148.9</v>
      </c>
    </row>
    <row r="674" spans="1:9" x14ac:dyDescent="0.2">
      <c r="A674" s="5" t="s">
        <v>473</v>
      </c>
      <c r="B674" s="11" t="s">
        <v>38</v>
      </c>
      <c r="C674" s="10">
        <v>8</v>
      </c>
      <c r="D674" s="10">
        <v>1</v>
      </c>
      <c r="E674" s="11" t="s">
        <v>215</v>
      </c>
      <c r="F674" s="11"/>
      <c r="G674" s="26">
        <f>G678+G682+G686+G690+G694+G698</f>
        <v>6432</v>
      </c>
      <c r="H674" s="26">
        <f>H678+H682+H686+H690+H694+H698</f>
        <v>0</v>
      </c>
      <c r="I674" s="26">
        <f>I678+I682+I686+I690+I694+I698</f>
        <v>6432</v>
      </c>
    </row>
    <row r="675" spans="1:9" x14ac:dyDescent="0.2">
      <c r="A675" s="5" t="s">
        <v>216</v>
      </c>
      <c r="B675" s="11" t="s">
        <v>38</v>
      </c>
      <c r="C675" s="10">
        <v>8</v>
      </c>
      <c r="D675" s="10">
        <v>1</v>
      </c>
      <c r="E675" s="11" t="s">
        <v>217</v>
      </c>
      <c r="F675" s="11"/>
      <c r="G675" s="26">
        <f t="shared" ref="G675:I677" si="123">G676</f>
        <v>377</v>
      </c>
      <c r="H675" s="26">
        <f t="shared" si="123"/>
        <v>0</v>
      </c>
      <c r="I675" s="26">
        <f t="shared" si="123"/>
        <v>377</v>
      </c>
    </row>
    <row r="676" spans="1:9" ht="24" x14ac:dyDescent="0.2">
      <c r="A676" s="5" t="s">
        <v>166</v>
      </c>
      <c r="B676" s="11" t="s">
        <v>38</v>
      </c>
      <c r="C676" s="10">
        <v>8</v>
      </c>
      <c r="D676" s="10">
        <v>1</v>
      </c>
      <c r="E676" s="11" t="s">
        <v>217</v>
      </c>
      <c r="F676" s="11" t="s">
        <v>164</v>
      </c>
      <c r="G676" s="26">
        <f t="shared" si="123"/>
        <v>377</v>
      </c>
      <c r="H676" s="26">
        <f t="shared" si="123"/>
        <v>0</v>
      </c>
      <c r="I676" s="26">
        <f t="shared" si="123"/>
        <v>377</v>
      </c>
    </row>
    <row r="677" spans="1:9" x14ac:dyDescent="0.2">
      <c r="A677" s="21" t="s">
        <v>167</v>
      </c>
      <c r="B677" s="11" t="s">
        <v>38</v>
      </c>
      <c r="C677" s="10">
        <v>8</v>
      </c>
      <c r="D677" s="10">
        <v>1</v>
      </c>
      <c r="E677" s="11" t="s">
        <v>217</v>
      </c>
      <c r="F677" s="11" t="s">
        <v>165</v>
      </c>
      <c r="G677" s="26">
        <f t="shared" si="123"/>
        <v>377</v>
      </c>
      <c r="H677" s="26">
        <f t="shared" si="123"/>
        <v>0</v>
      </c>
      <c r="I677" s="26">
        <f t="shared" si="123"/>
        <v>377</v>
      </c>
    </row>
    <row r="678" spans="1:9" x14ac:dyDescent="0.2">
      <c r="A678" s="27" t="s">
        <v>97</v>
      </c>
      <c r="B678" s="65" t="s">
        <v>38</v>
      </c>
      <c r="C678" s="70">
        <v>8</v>
      </c>
      <c r="D678" s="70">
        <v>1</v>
      </c>
      <c r="E678" s="65" t="s">
        <v>217</v>
      </c>
      <c r="F678" s="65" t="s">
        <v>98</v>
      </c>
      <c r="G678" s="67">
        <v>377</v>
      </c>
      <c r="H678" s="67"/>
      <c r="I678" s="67">
        <f>G678+H678</f>
        <v>377</v>
      </c>
    </row>
    <row r="679" spans="1:9" x14ac:dyDescent="0.2">
      <c r="A679" s="5" t="s">
        <v>219</v>
      </c>
      <c r="B679" s="11" t="s">
        <v>38</v>
      </c>
      <c r="C679" s="10">
        <v>8</v>
      </c>
      <c r="D679" s="10">
        <v>1</v>
      </c>
      <c r="E679" s="11" t="s">
        <v>218</v>
      </c>
      <c r="F679" s="11"/>
      <c r="G679" s="26">
        <f t="shared" ref="G679:I681" si="124">G680</f>
        <v>200</v>
      </c>
      <c r="H679" s="26">
        <f t="shared" si="124"/>
        <v>0</v>
      </c>
      <c r="I679" s="26">
        <f t="shared" si="124"/>
        <v>200</v>
      </c>
    </row>
    <row r="680" spans="1:9" ht="24" x14ac:dyDescent="0.2">
      <c r="A680" s="5" t="s">
        <v>166</v>
      </c>
      <c r="B680" s="11" t="s">
        <v>38</v>
      </c>
      <c r="C680" s="10">
        <v>8</v>
      </c>
      <c r="D680" s="10">
        <v>1</v>
      </c>
      <c r="E680" s="11" t="s">
        <v>218</v>
      </c>
      <c r="F680" s="11" t="s">
        <v>164</v>
      </c>
      <c r="G680" s="26">
        <f t="shared" si="124"/>
        <v>200</v>
      </c>
      <c r="H680" s="26">
        <f t="shared" si="124"/>
        <v>0</v>
      </c>
      <c r="I680" s="26">
        <f t="shared" si="124"/>
        <v>200</v>
      </c>
    </row>
    <row r="681" spans="1:9" x14ac:dyDescent="0.2">
      <c r="A681" s="21" t="s">
        <v>167</v>
      </c>
      <c r="B681" s="11" t="s">
        <v>38</v>
      </c>
      <c r="C681" s="10">
        <v>8</v>
      </c>
      <c r="D681" s="10">
        <v>1</v>
      </c>
      <c r="E681" s="11" t="s">
        <v>218</v>
      </c>
      <c r="F681" s="11" t="s">
        <v>165</v>
      </c>
      <c r="G681" s="26">
        <f t="shared" si="124"/>
        <v>200</v>
      </c>
      <c r="H681" s="26">
        <f t="shared" si="124"/>
        <v>0</v>
      </c>
      <c r="I681" s="26">
        <f t="shared" si="124"/>
        <v>200</v>
      </c>
    </row>
    <row r="682" spans="1:9" x14ac:dyDescent="0.2">
      <c r="A682" s="27" t="s">
        <v>97</v>
      </c>
      <c r="B682" s="65" t="s">
        <v>38</v>
      </c>
      <c r="C682" s="70">
        <v>8</v>
      </c>
      <c r="D682" s="70">
        <v>1</v>
      </c>
      <c r="E682" s="65" t="s">
        <v>218</v>
      </c>
      <c r="F682" s="65" t="s">
        <v>98</v>
      </c>
      <c r="G682" s="67">
        <v>200</v>
      </c>
      <c r="H682" s="67"/>
      <c r="I682" s="67">
        <f>G682+H682</f>
        <v>200</v>
      </c>
    </row>
    <row r="683" spans="1:9" ht="48" x14ac:dyDescent="0.2">
      <c r="A683" s="5" t="s">
        <v>461</v>
      </c>
      <c r="B683" s="11" t="s">
        <v>38</v>
      </c>
      <c r="C683" s="10">
        <v>8</v>
      </c>
      <c r="D683" s="10">
        <v>1</v>
      </c>
      <c r="E683" s="11" t="s">
        <v>220</v>
      </c>
      <c r="F683" s="11"/>
      <c r="G683" s="26">
        <f t="shared" ref="G683:I685" si="125">G684</f>
        <v>505</v>
      </c>
      <c r="H683" s="26">
        <f t="shared" si="125"/>
        <v>0</v>
      </c>
      <c r="I683" s="26">
        <f t="shared" si="125"/>
        <v>505</v>
      </c>
    </row>
    <row r="684" spans="1:9" ht="24" x14ac:dyDescent="0.2">
      <c r="A684" s="5" t="s">
        <v>166</v>
      </c>
      <c r="B684" s="11" t="s">
        <v>38</v>
      </c>
      <c r="C684" s="10">
        <v>8</v>
      </c>
      <c r="D684" s="10">
        <v>1</v>
      </c>
      <c r="E684" s="11" t="s">
        <v>220</v>
      </c>
      <c r="F684" s="11" t="s">
        <v>164</v>
      </c>
      <c r="G684" s="26">
        <f t="shared" si="125"/>
        <v>505</v>
      </c>
      <c r="H684" s="26">
        <f t="shared" si="125"/>
        <v>0</v>
      </c>
      <c r="I684" s="26">
        <f t="shared" si="125"/>
        <v>505</v>
      </c>
    </row>
    <row r="685" spans="1:9" x14ac:dyDescent="0.2">
      <c r="A685" s="21" t="s">
        <v>167</v>
      </c>
      <c r="B685" s="11" t="s">
        <v>38</v>
      </c>
      <c r="C685" s="10">
        <v>8</v>
      </c>
      <c r="D685" s="10">
        <v>1</v>
      </c>
      <c r="E685" s="11" t="s">
        <v>220</v>
      </c>
      <c r="F685" s="11" t="s">
        <v>165</v>
      </c>
      <c r="G685" s="26">
        <f t="shared" si="125"/>
        <v>505</v>
      </c>
      <c r="H685" s="26">
        <f t="shared" si="125"/>
        <v>0</v>
      </c>
      <c r="I685" s="26">
        <f t="shared" si="125"/>
        <v>505</v>
      </c>
    </row>
    <row r="686" spans="1:9" x14ac:dyDescent="0.2">
      <c r="A686" s="27" t="s">
        <v>97</v>
      </c>
      <c r="B686" s="65" t="s">
        <v>38</v>
      </c>
      <c r="C686" s="70">
        <v>8</v>
      </c>
      <c r="D686" s="70">
        <v>1</v>
      </c>
      <c r="E686" s="65" t="s">
        <v>220</v>
      </c>
      <c r="F686" s="65" t="s">
        <v>98</v>
      </c>
      <c r="G686" s="67">
        <v>505</v>
      </c>
      <c r="H686" s="67"/>
      <c r="I686" s="67">
        <f>G686+H686</f>
        <v>505</v>
      </c>
    </row>
    <row r="687" spans="1:9" x14ac:dyDescent="0.2">
      <c r="A687" s="5" t="s">
        <v>224</v>
      </c>
      <c r="B687" s="11" t="s">
        <v>38</v>
      </c>
      <c r="C687" s="10">
        <v>8</v>
      </c>
      <c r="D687" s="10">
        <v>1</v>
      </c>
      <c r="E687" s="11" t="s">
        <v>221</v>
      </c>
      <c r="F687" s="11"/>
      <c r="G687" s="26">
        <f t="shared" ref="G687:I689" si="126">G688</f>
        <v>5</v>
      </c>
      <c r="H687" s="26">
        <f t="shared" si="126"/>
        <v>0</v>
      </c>
      <c r="I687" s="26">
        <f t="shared" si="126"/>
        <v>5</v>
      </c>
    </row>
    <row r="688" spans="1:9" ht="24" x14ac:dyDescent="0.2">
      <c r="A688" s="5" t="s">
        <v>166</v>
      </c>
      <c r="B688" s="11" t="s">
        <v>38</v>
      </c>
      <c r="C688" s="10">
        <v>8</v>
      </c>
      <c r="D688" s="10">
        <v>1</v>
      </c>
      <c r="E688" s="11" t="s">
        <v>221</v>
      </c>
      <c r="F688" s="11" t="s">
        <v>164</v>
      </c>
      <c r="G688" s="26">
        <f t="shared" si="126"/>
        <v>5</v>
      </c>
      <c r="H688" s="26">
        <f t="shared" si="126"/>
        <v>0</v>
      </c>
      <c r="I688" s="26">
        <f t="shared" si="126"/>
        <v>5</v>
      </c>
    </row>
    <row r="689" spans="1:9" x14ac:dyDescent="0.2">
      <c r="A689" s="21" t="s">
        <v>167</v>
      </c>
      <c r="B689" s="11" t="s">
        <v>38</v>
      </c>
      <c r="C689" s="10">
        <v>8</v>
      </c>
      <c r="D689" s="10">
        <v>1</v>
      </c>
      <c r="E689" s="11" t="s">
        <v>221</v>
      </c>
      <c r="F689" s="11" t="s">
        <v>165</v>
      </c>
      <c r="G689" s="26">
        <f t="shared" si="126"/>
        <v>5</v>
      </c>
      <c r="H689" s="26">
        <f t="shared" si="126"/>
        <v>0</v>
      </c>
      <c r="I689" s="26">
        <f t="shared" si="126"/>
        <v>5</v>
      </c>
    </row>
    <row r="690" spans="1:9" x14ac:dyDescent="0.2">
      <c r="A690" s="27" t="s">
        <v>97</v>
      </c>
      <c r="B690" s="65" t="s">
        <v>38</v>
      </c>
      <c r="C690" s="70">
        <v>8</v>
      </c>
      <c r="D690" s="70">
        <v>1</v>
      </c>
      <c r="E690" s="65" t="s">
        <v>221</v>
      </c>
      <c r="F690" s="65" t="s">
        <v>98</v>
      </c>
      <c r="G690" s="67">
        <v>5</v>
      </c>
      <c r="H690" s="67"/>
      <c r="I690" s="67">
        <f>G690+H690</f>
        <v>5</v>
      </c>
    </row>
    <row r="691" spans="1:9" ht="24" x14ac:dyDescent="0.2">
      <c r="A691" s="5" t="s">
        <v>225</v>
      </c>
      <c r="B691" s="11" t="s">
        <v>38</v>
      </c>
      <c r="C691" s="10">
        <v>8</v>
      </c>
      <c r="D691" s="10">
        <v>1</v>
      </c>
      <c r="E691" s="11" t="s">
        <v>222</v>
      </c>
      <c r="F691" s="11"/>
      <c r="G691" s="26">
        <f t="shared" ref="G691:I693" si="127">G692</f>
        <v>545</v>
      </c>
      <c r="H691" s="26">
        <f t="shared" si="127"/>
        <v>0</v>
      </c>
      <c r="I691" s="26">
        <f t="shared" si="127"/>
        <v>545</v>
      </c>
    </row>
    <row r="692" spans="1:9" ht="24" x14ac:dyDescent="0.2">
      <c r="A692" s="5" t="s">
        <v>166</v>
      </c>
      <c r="B692" s="11" t="s">
        <v>38</v>
      </c>
      <c r="C692" s="10">
        <v>8</v>
      </c>
      <c r="D692" s="10">
        <v>1</v>
      </c>
      <c r="E692" s="11" t="s">
        <v>222</v>
      </c>
      <c r="F692" s="11" t="s">
        <v>164</v>
      </c>
      <c r="G692" s="26">
        <f t="shared" si="127"/>
        <v>545</v>
      </c>
      <c r="H692" s="26">
        <f t="shared" si="127"/>
        <v>0</v>
      </c>
      <c r="I692" s="26">
        <f t="shared" si="127"/>
        <v>545</v>
      </c>
    </row>
    <row r="693" spans="1:9" x14ac:dyDescent="0.2">
      <c r="A693" s="21" t="s">
        <v>167</v>
      </c>
      <c r="B693" s="11" t="s">
        <v>38</v>
      </c>
      <c r="C693" s="10">
        <v>8</v>
      </c>
      <c r="D693" s="10">
        <v>1</v>
      </c>
      <c r="E693" s="11" t="s">
        <v>222</v>
      </c>
      <c r="F693" s="11" t="s">
        <v>165</v>
      </c>
      <c r="G693" s="26">
        <f t="shared" si="127"/>
        <v>545</v>
      </c>
      <c r="H693" s="26">
        <f t="shared" si="127"/>
        <v>0</v>
      </c>
      <c r="I693" s="26">
        <f t="shared" si="127"/>
        <v>545</v>
      </c>
    </row>
    <row r="694" spans="1:9" x14ac:dyDescent="0.2">
      <c r="A694" s="27" t="s">
        <v>97</v>
      </c>
      <c r="B694" s="65" t="s">
        <v>38</v>
      </c>
      <c r="C694" s="70">
        <v>8</v>
      </c>
      <c r="D694" s="70">
        <v>1</v>
      </c>
      <c r="E694" s="65" t="s">
        <v>222</v>
      </c>
      <c r="F694" s="65" t="s">
        <v>98</v>
      </c>
      <c r="G694" s="67">
        <v>545</v>
      </c>
      <c r="H694" s="67"/>
      <c r="I694" s="67">
        <f>G694+H694</f>
        <v>545</v>
      </c>
    </row>
    <row r="695" spans="1:9" x14ac:dyDescent="0.2">
      <c r="A695" s="5" t="s">
        <v>226</v>
      </c>
      <c r="B695" s="11" t="s">
        <v>38</v>
      </c>
      <c r="C695" s="10">
        <v>8</v>
      </c>
      <c r="D695" s="10">
        <v>1</v>
      </c>
      <c r="E695" s="11" t="s">
        <v>223</v>
      </c>
      <c r="F695" s="11"/>
      <c r="G695" s="26">
        <f t="shared" ref="G695:I697" si="128">G696</f>
        <v>4800</v>
      </c>
      <c r="H695" s="26">
        <f t="shared" si="128"/>
        <v>0</v>
      </c>
      <c r="I695" s="26">
        <f t="shared" si="128"/>
        <v>4800</v>
      </c>
    </row>
    <row r="696" spans="1:9" ht="24" x14ac:dyDescent="0.2">
      <c r="A696" s="5" t="s">
        <v>166</v>
      </c>
      <c r="B696" s="11" t="s">
        <v>38</v>
      </c>
      <c r="C696" s="10">
        <v>8</v>
      </c>
      <c r="D696" s="10">
        <v>1</v>
      </c>
      <c r="E696" s="11" t="s">
        <v>223</v>
      </c>
      <c r="F696" s="11" t="s">
        <v>164</v>
      </c>
      <c r="G696" s="26">
        <f t="shared" si="128"/>
        <v>4800</v>
      </c>
      <c r="H696" s="26">
        <f t="shared" si="128"/>
        <v>0</v>
      </c>
      <c r="I696" s="26">
        <f t="shared" si="128"/>
        <v>4800</v>
      </c>
    </row>
    <row r="697" spans="1:9" x14ac:dyDescent="0.2">
      <c r="A697" s="21" t="s">
        <v>167</v>
      </c>
      <c r="B697" s="11" t="s">
        <v>38</v>
      </c>
      <c r="C697" s="10">
        <v>8</v>
      </c>
      <c r="D697" s="10">
        <v>1</v>
      </c>
      <c r="E697" s="11" t="s">
        <v>223</v>
      </c>
      <c r="F697" s="11" t="s">
        <v>165</v>
      </c>
      <c r="G697" s="26">
        <f t="shared" si="128"/>
        <v>4800</v>
      </c>
      <c r="H697" s="26">
        <f t="shared" si="128"/>
        <v>0</v>
      </c>
      <c r="I697" s="26">
        <f t="shared" si="128"/>
        <v>4800</v>
      </c>
    </row>
    <row r="698" spans="1:9" x14ac:dyDescent="0.2">
      <c r="A698" s="27" t="s">
        <v>97</v>
      </c>
      <c r="B698" s="65" t="s">
        <v>38</v>
      </c>
      <c r="C698" s="70">
        <v>8</v>
      </c>
      <c r="D698" s="70">
        <v>1</v>
      </c>
      <c r="E698" s="65" t="s">
        <v>223</v>
      </c>
      <c r="F698" s="65" t="s">
        <v>98</v>
      </c>
      <c r="G698" s="67">
        <v>4800</v>
      </c>
      <c r="H698" s="67"/>
      <c r="I698" s="67">
        <f>G698+H698</f>
        <v>4800</v>
      </c>
    </row>
    <row r="699" spans="1:9" ht="24" x14ac:dyDescent="0.2">
      <c r="A699" s="5" t="s">
        <v>474</v>
      </c>
      <c r="B699" s="11" t="s">
        <v>38</v>
      </c>
      <c r="C699" s="10">
        <v>8</v>
      </c>
      <c r="D699" s="10">
        <v>1</v>
      </c>
      <c r="E699" s="11" t="s">
        <v>227</v>
      </c>
      <c r="F699" s="11"/>
      <c r="G699" s="26">
        <f>G703+G707</f>
        <v>310</v>
      </c>
      <c r="H699" s="26">
        <f>H703+H707</f>
        <v>0</v>
      </c>
      <c r="I699" s="26">
        <f>I703+I707</f>
        <v>310</v>
      </c>
    </row>
    <row r="700" spans="1:9" ht="24" x14ac:dyDescent="0.2">
      <c r="A700" s="5" t="s">
        <v>229</v>
      </c>
      <c r="B700" s="11" t="s">
        <v>38</v>
      </c>
      <c r="C700" s="10">
        <v>8</v>
      </c>
      <c r="D700" s="10">
        <v>1</v>
      </c>
      <c r="E700" s="11" t="s">
        <v>228</v>
      </c>
      <c r="F700" s="11"/>
      <c r="G700" s="26">
        <f t="shared" ref="G700:I702" si="129">G701</f>
        <v>30</v>
      </c>
      <c r="H700" s="26">
        <f t="shared" si="129"/>
        <v>0</v>
      </c>
      <c r="I700" s="26">
        <f t="shared" si="129"/>
        <v>30</v>
      </c>
    </row>
    <row r="701" spans="1:9" ht="24" x14ac:dyDescent="0.2">
      <c r="A701" s="5" t="s">
        <v>166</v>
      </c>
      <c r="B701" s="11" t="s">
        <v>38</v>
      </c>
      <c r="C701" s="10">
        <v>8</v>
      </c>
      <c r="D701" s="10">
        <v>1</v>
      </c>
      <c r="E701" s="11" t="s">
        <v>228</v>
      </c>
      <c r="F701" s="11" t="s">
        <v>164</v>
      </c>
      <c r="G701" s="26">
        <f t="shared" si="129"/>
        <v>30</v>
      </c>
      <c r="H701" s="26">
        <f t="shared" si="129"/>
        <v>0</v>
      </c>
      <c r="I701" s="26">
        <f t="shared" si="129"/>
        <v>30</v>
      </c>
    </row>
    <row r="702" spans="1:9" x14ac:dyDescent="0.2">
      <c r="A702" s="21" t="s">
        <v>167</v>
      </c>
      <c r="B702" s="11" t="s">
        <v>38</v>
      </c>
      <c r="C702" s="10">
        <v>8</v>
      </c>
      <c r="D702" s="10">
        <v>1</v>
      </c>
      <c r="E702" s="11" t="s">
        <v>228</v>
      </c>
      <c r="F702" s="11" t="s">
        <v>165</v>
      </c>
      <c r="G702" s="26">
        <f t="shared" si="129"/>
        <v>30</v>
      </c>
      <c r="H702" s="26">
        <f t="shared" si="129"/>
        <v>0</v>
      </c>
      <c r="I702" s="26">
        <f t="shared" si="129"/>
        <v>30</v>
      </c>
    </row>
    <row r="703" spans="1:9" x14ac:dyDescent="0.2">
      <c r="A703" s="27" t="s">
        <v>97</v>
      </c>
      <c r="B703" s="65" t="s">
        <v>38</v>
      </c>
      <c r="C703" s="70">
        <v>8</v>
      </c>
      <c r="D703" s="70">
        <v>1</v>
      </c>
      <c r="E703" s="65" t="s">
        <v>228</v>
      </c>
      <c r="F703" s="65" t="s">
        <v>98</v>
      </c>
      <c r="G703" s="67">
        <v>30</v>
      </c>
      <c r="H703" s="67"/>
      <c r="I703" s="67">
        <f>G703+H703</f>
        <v>30</v>
      </c>
    </row>
    <row r="704" spans="1:9" x14ac:dyDescent="0.2">
      <c r="A704" s="5" t="s">
        <v>231</v>
      </c>
      <c r="B704" s="11" t="s">
        <v>38</v>
      </c>
      <c r="C704" s="10">
        <v>8</v>
      </c>
      <c r="D704" s="10">
        <v>1</v>
      </c>
      <c r="E704" s="11" t="s">
        <v>230</v>
      </c>
      <c r="F704" s="11"/>
      <c r="G704" s="26">
        <f t="shared" ref="G704:I706" si="130">G705</f>
        <v>280</v>
      </c>
      <c r="H704" s="26">
        <f t="shared" si="130"/>
        <v>0</v>
      </c>
      <c r="I704" s="26">
        <f t="shared" si="130"/>
        <v>280</v>
      </c>
    </row>
    <row r="705" spans="1:9" ht="24" x14ac:dyDescent="0.2">
      <c r="A705" s="5" t="s">
        <v>166</v>
      </c>
      <c r="B705" s="11" t="s">
        <v>38</v>
      </c>
      <c r="C705" s="10">
        <v>8</v>
      </c>
      <c r="D705" s="10">
        <v>1</v>
      </c>
      <c r="E705" s="11" t="s">
        <v>230</v>
      </c>
      <c r="F705" s="11" t="s">
        <v>164</v>
      </c>
      <c r="G705" s="26">
        <f t="shared" si="130"/>
        <v>280</v>
      </c>
      <c r="H705" s="26">
        <f t="shared" si="130"/>
        <v>0</v>
      </c>
      <c r="I705" s="26">
        <f t="shared" si="130"/>
        <v>280</v>
      </c>
    </row>
    <row r="706" spans="1:9" x14ac:dyDescent="0.2">
      <c r="A706" s="21" t="s">
        <v>167</v>
      </c>
      <c r="B706" s="11" t="s">
        <v>38</v>
      </c>
      <c r="C706" s="10">
        <v>8</v>
      </c>
      <c r="D706" s="10">
        <v>1</v>
      </c>
      <c r="E706" s="11" t="s">
        <v>230</v>
      </c>
      <c r="F706" s="11" t="s">
        <v>165</v>
      </c>
      <c r="G706" s="26">
        <f t="shared" si="130"/>
        <v>280</v>
      </c>
      <c r="H706" s="26">
        <f t="shared" si="130"/>
        <v>0</v>
      </c>
      <c r="I706" s="26">
        <f t="shared" si="130"/>
        <v>280</v>
      </c>
    </row>
    <row r="707" spans="1:9" x14ac:dyDescent="0.2">
      <c r="A707" s="27" t="s">
        <v>97</v>
      </c>
      <c r="B707" s="65" t="s">
        <v>38</v>
      </c>
      <c r="C707" s="70">
        <v>8</v>
      </c>
      <c r="D707" s="70">
        <v>1</v>
      </c>
      <c r="E707" s="65" t="s">
        <v>230</v>
      </c>
      <c r="F707" s="65" t="s">
        <v>98</v>
      </c>
      <c r="G707" s="67">
        <v>280</v>
      </c>
      <c r="H707" s="67"/>
      <c r="I707" s="67">
        <f>G707+H707</f>
        <v>280</v>
      </c>
    </row>
    <row r="708" spans="1:9" ht="24" x14ac:dyDescent="0.2">
      <c r="A708" s="5" t="s">
        <v>467</v>
      </c>
      <c r="B708" s="11" t="s">
        <v>38</v>
      </c>
      <c r="C708" s="10">
        <v>8</v>
      </c>
      <c r="D708" s="10">
        <v>1</v>
      </c>
      <c r="E708" s="11" t="s">
        <v>232</v>
      </c>
      <c r="F708" s="11"/>
      <c r="G708" s="26">
        <f>G709+G713+G717</f>
        <v>306.59999999999997</v>
      </c>
      <c r="H708" s="26">
        <f>H709+H713+H717</f>
        <v>0</v>
      </c>
      <c r="I708" s="26">
        <f>I709+I713+I717</f>
        <v>306.59999999999997</v>
      </c>
    </row>
    <row r="709" spans="1:9" x14ac:dyDescent="0.2">
      <c r="A709" s="5" t="s">
        <v>234</v>
      </c>
      <c r="B709" s="11" t="s">
        <v>38</v>
      </c>
      <c r="C709" s="10">
        <v>8</v>
      </c>
      <c r="D709" s="10">
        <v>1</v>
      </c>
      <c r="E709" s="11" t="s">
        <v>233</v>
      </c>
      <c r="F709" s="11"/>
      <c r="G709" s="26">
        <f t="shared" ref="G709:I711" si="131">G710</f>
        <v>215.7</v>
      </c>
      <c r="H709" s="26">
        <f t="shared" si="131"/>
        <v>0</v>
      </c>
      <c r="I709" s="26">
        <f t="shared" si="131"/>
        <v>215.7</v>
      </c>
    </row>
    <row r="710" spans="1:9" ht="24" x14ac:dyDescent="0.2">
      <c r="A710" s="5" t="s">
        <v>166</v>
      </c>
      <c r="B710" s="11" t="s">
        <v>38</v>
      </c>
      <c r="C710" s="10">
        <v>8</v>
      </c>
      <c r="D710" s="10">
        <v>1</v>
      </c>
      <c r="E710" s="11" t="s">
        <v>233</v>
      </c>
      <c r="F710" s="11" t="s">
        <v>164</v>
      </c>
      <c r="G710" s="26">
        <f t="shared" si="131"/>
        <v>215.7</v>
      </c>
      <c r="H710" s="26">
        <f t="shared" si="131"/>
        <v>0</v>
      </c>
      <c r="I710" s="26">
        <f t="shared" si="131"/>
        <v>215.7</v>
      </c>
    </row>
    <row r="711" spans="1:9" x14ac:dyDescent="0.2">
      <c r="A711" s="21" t="s">
        <v>167</v>
      </c>
      <c r="B711" s="11" t="s">
        <v>38</v>
      </c>
      <c r="C711" s="10">
        <v>8</v>
      </c>
      <c r="D711" s="10">
        <v>1</v>
      </c>
      <c r="E711" s="11" t="s">
        <v>233</v>
      </c>
      <c r="F711" s="11" t="s">
        <v>165</v>
      </c>
      <c r="G711" s="26">
        <f t="shared" si="131"/>
        <v>215.7</v>
      </c>
      <c r="H711" s="26">
        <f t="shared" si="131"/>
        <v>0</v>
      </c>
      <c r="I711" s="26">
        <f t="shared" si="131"/>
        <v>215.7</v>
      </c>
    </row>
    <row r="712" spans="1:9" x14ac:dyDescent="0.2">
      <c r="A712" s="27" t="s">
        <v>97</v>
      </c>
      <c r="B712" s="65" t="s">
        <v>38</v>
      </c>
      <c r="C712" s="70">
        <v>8</v>
      </c>
      <c r="D712" s="70">
        <v>1</v>
      </c>
      <c r="E712" s="65" t="s">
        <v>233</v>
      </c>
      <c r="F712" s="65" t="s">
        <v>98</v>
      </c>
      <c r="G712" s="67">
        <v>215.7</v>
      </c>
      <c r="H712" s="67"/>
      <c r="I712" s="67">
        <f>G712+H712</f>
        <v>215.7</v>
      </c>
    </row>
    <row r="713" spans="1:9" ht="24" x14ac:dyDescent="0.2">
      <c r="A713" s="5" t="s">
        <v>237</v>
      </c>
      <c r="B713" s="11" t="s">
        <v>38</v>
      </c>
      <c r="C713" s="10">
        <v>8</v>
      </c>
      <c r="D713" s="10">
        <v>1</v>
      </c>
      <c r="E713" s="11" t="s">
        <v>238</v>
      </c>
      <c r="F713" s="11"/>
      <c r="G713" s="26">
        <f t="shared" ref="G713:I715" si="132">G714</f>
        <v>3.2</v>
      </c>
      <c r="H713" s="26">
        <f t="shared" si="132"/>
        <v>0</v>
      </c>
      <c r="I713" s="26">
        <f t="shared" si="132"/>
        <v>3.2</v>
      </c>
    </row>
    <row r="714" spans="1:9" ht="24" x14ac:dyDescent="0.2">
      <c r="A714" s="5" t="s">
        <v>166</v>
      </c>
      <c r="B714" s="11" t="s">
        <v>38</v>
      </c>
      <c r="C714" s="10">
        <v>8</v>
      </c>
      <c r="D714" s="10">
        <v>1</v>
      </c>
      <c r="E714" s="11" t="s">
        <v>238</v>
      </c>
      <c r="F714" s="11" t="s">
        <v>164</v>
      </c>
      <c r="G714" s="26">
        <f t="shared" si="132"/>
        <v>3.2</v>
      </c>
      <c r="H714" s="26">
        <f t="shared" si="132"/>
        <v>0</v>
      </c>
      <c r="I714" s="26">
        <f t="shared" si="132"/>
        <v>3.2</v>
      </c>
    </row>
    <row r="715" spans="1:9" x14ac:dyDescent="0.2">
      <c r="A715" s="21" t="s">
        <v>167</v>
      </c>
      <c r="B715" s="11" t="s">
        <v>38</v>
      </c>
      <c r="C715" s="10">
        <v>8</v>
      </c>
      <c r="D715" s="10">
        <v>1</v>
      </c>
      <c r="E715" s="11" t="s">
        <v>238</v>
      </c>
      <c r="F715" s="11" t="s">
        <v>165</v>
      </c>
      <c r="G715" s="26">
        <f t="shared" si="132"/>
        <v>3.2</v>
      </c>
      <c r="H715" s="26">
        <f t="shared" si="132"/>
        <v>0</v>
      </c>
      <c r="I715" s="26">
        <f t="shared" si="132"/>
        <v>3.2</v>
      </c>
    </row>
    <row r="716" spans="1:9" x14ac:dyDescent="0.2">
      <c r="A716" s="27" t="s">
        <v>97</v>
      </c>
      <c r="B716" s="65" t="s">
        <v>38</v>
      </c>
      <c r="C716" s="70">
        <v>8</v>
      </c>
      <c r="D716" s="70">
        <v>1</v>
      </c>
      <c r="E716" s="65" t="s">
        <v>238</v>
      </c>
      <c r="F716" s="65" t="s">
        <v>98</v>
      </c>
      <c r="G716" s="67">
        <v>3.2</v>
      </c>
      <c r="H716" s="67"/>
      <c r="I716" s="67">
        <f>G716+H716</f>
        <v>3.2</v>
      </c>
    </row>
    <row r="717" spans="1:9" x14ac:dyDescent="0.2">
      <c r="A717" s="5" t="s">
        <v>469</v>
      </c>
      <c r="B717" s="11" t="s">
        <v>38</v>
      </c>
      <c r="C717" s="10">
        <v>8</v>
      </c>
      <c r="D717" s="10">
        <v>1</v>
      </c>
      <c r="E717" s="11" t="s">
        <v>239</v>
      </c>
      <c r="F717" s="11"/>
      <c r="G717" s="26">
        <f t="shared" ref="G717:I719" si="133">G718</f>
        <v>87.7</v>
      </c>
      <c r="H717" s="26">
        <f t="shared" si="133"/>
        <v>0</v>
      </c>
      <c r="I717" s="26">
        <f t="shared" si="133"/>
        <v>87.7</v>
      </c>
    </row>
    <row r="718" spans="1:9" ht="24" x14ac:dyDescent="0.2">
      <c r="A718" s="5" t="s">
        <v>166</v>
      </c>
      <c r="B718" s="11" t="s">
        <v>38</v>
      </c>
      <c r="C718" s="10">
        <v>8</v>
      </c>
      <c r="D718" s="10">
        <v>1</v>
      </c>
      <c r="E718" s="11" t="s">
        <v>239</v>
      </c>
      <c r="F718" s="11" t="s">
        <v>164</v>
      </c>
      <c r="G718" s="26">
        <f t="shared" si="133"/>
        <v>87.7</v>
      </c>
      <c r="H718" s="26">
        <f t="shared" si="133"/>
        <v>0</v>
      </c>
      <c r="I718" s="26">
        <f t="shared" si="133"/>
        <v>87.7</v>
      </c>
    </row>
    <row r="719" spans="1:9" x14ac:dyDescent="0.2">
      <c r="A719" s="21" t="s">
        <v>167</v>
      </c>
      <c r="B719" s="11" t="s">
        <v>38</v>
      </c>
      <c r="C719" s="10">
        <v>8</v>
      </c>
      <c r="D719" s="10">
        <v>1</v>
      </c>
      <c r="E719" s="11" t="s">
        <v>239</v>
      </c>
      <c r="F719" s="11" t="s">
        <v>165</v>
      </c>
      <c r="G719" s="26">
        <f t="shared" si="133"/>
        <v>87.7</v>
      </c>
      <c r="H719" s="26">
        <f t="shared" si="133"/>
        <v>0</v>
      </c>
      <c r="I719" s="26">
        <f t="shared" si="133"/>
        <v>87.7</v>
      </c>
    </row>
    <row r="720" spans="1:9" x14ac:dyDescent="0.2">
      <c r="A720" s="27" t="s">
        <v>97</v>
      </c>
      <c r="B720" s="65" t="s">
        <v>38</v>
      </c>
      <c r="C720" s="70">
        <v>8</v>
      </c>
      <c r="D720" s="70">
        <v>1</v>
      </c>
      <c r="E720" s="65" t="s">
        <v>239</v>
      </c>
      <c r="F720" s="65" t="s">
        <v>98</v>
      </c>
      <c r="G720" s="67">
        <v>87.7</v>
      </c>
      <c r="H720" s="67"/>
      <c r="I720" s="67">
        <f>G720+H720</f>
        <v>87.7</v>
      </c>
    </row>
    <row r="721" spans="1:9" ht="36" x14ac:dyDescent="0.2">
      <c r="A721" s="5" t="s">
        <v>256</v>
      </c>
      <c r="B721" s="11" t="s">
        <v>38</v>
      </c>
      <c r="C721" s="10">
        <v>8</v>
      </c>
      <c r="D721" s="10">
        <v>1</v>
      </c>
      <c r="E721" s="11" t="s">
        <v>252</v>
      </c>
      <c r="F721" s="11"/>
      <c r="G721" s="26">
        <f>G722+G726</f>
        <v>246.5</v>
      </c>
      <c r="H721" s="26">
        <f>H722+H726</f>
        <v>0</v>
      </c>
      <c r="I721" s="26">
        <f>I722+I726</f>
        <v>246.5</v>
      </c>
    </row>
    <row r="722" spans="1:9" ht="24" x14ac:dyDescent="0.2">
      <c r="A722" s="5" t="s">
        <v>253</v>
      </c>
      <c r="B722" s="11" t="s">
        <v>38</v>
      </c>
      <c r="C722" s="10">
        <v>8</v>
      </c>
      <c r="D722" s="10">
        <v>1</v>
      </c>
      <c r="E722" s="11" t="s">
        <v>254</v>
      </c>
      <c r="F722" s="11"/>
      <c r="G722" s="26">
        <f t="shared" ref="G722:I724" si="134">G723</f>
        <v>243.5</v>
      </c>
      <c r="H722" s="26">
        <f t="shared" si="134"/>
        <v>0</v>
      </c>
      <c r="I722" s="26">
        <f t="shared" si="134"/>
        <v>243.5</v>
      </c>
    </row>
    <row r="723" spans="1:9" ht="24" x14ac:dyDescent="0.2">
      <c r="A723" s="5" t="s">
        <v>166</v>
      </c>
      <c r="B723" s="11" t="s">
        <v>38</v>
      </c>
      <c r="C723" s="10">
        <v>8</v>
      </c>
      <c r="D723" s="10">
        <v>1</v>
      </c>
      <c r="E723" s="11" t="s">
        <v>254</v>
      </c>
      <c r="F723" s="11" t="s">
        <v>164</v>
      </c>
      <c r="G723" s="26">
        <f t="shared" si="134"/>
        <v>243.5</v>
      </c>
      <c r="H723" s="26">
        <f t="shared" si="134"/>
        <v>0</v>
      </c>
      <c r="I723" s="26">
        <f t="shared" si="134"/>
        <v>243.5</v>
      </c>
    </row>
    <row r="724" spans="1:9" x14ac:dyDescent="0.2">
      <c r="A724" s="21" t="s">
        <v>167</v>
      </c>
      <c r="B724" s="11" t="s">
        <v>38</v>
      </c>
      <c r="C724" s="10">
        <v>8</v>
      </c>
      <c r="D724" s="10">
        <v>1</v>
      </c>
      <c r="E724" s="11" t="s">
        <v>254</v>
      </c>
      <c r="F724" s="11" t="s">
        <v>165</v>
      </c>
      <c r="G724" s="26">
        <f t="shared" si="134"/>
        <v>243.5</v>
      </c>
      <c r="H724" s="26">
        <f t="shared" si="134"/>
        <v>0</v>
      </c>
      <c r="I724" s="26">
        <f t="shared" si="134"/>
        <v>243.5</v>
      </c>
    </row>
    <row r="725" spans="1:9" x14ac:dyDescent="0.2">
      <c r="A725" s="27" t="s">
        <v>97</v>
      </c>
      <c r="B725" s="65" t="s">
        <v>38</v>
      </c>
      <c r="C725" s="70">
        <v>8</v>
      </c>
      <c r="D725" s="70">
        <v>1</v>
      </c>
      <c r="E725" s="65" t="s">
        <v>254</v>
      </c>
      <c r="F725" s="65" t="s">
        <v>98</v>
      </c>
      <c r="G725" s="67">
        <v>243.5</v>
      </c>
      <c r="H725" s="67"/>
      <c r="I725" s="67">
        <f>G725+H725</f>
        <v>243.5</v>
      </c>
    </row>
    <row r="726" spans="1:9" ht="24" x14ac:dyDescent="0.2">
      <c r="A726" s="5" t="s">
        <v>459</v>
      </c>
      <c r="B726" s="11" t="s">
        <v>38</v>
      </c>
      <c r="C726" s="10">
        <v>8</v>
      </c>
      <c r="D726" s="10">
        <v>1</v>
      </c>
      <c r="E726" s="11" t="s">
        <v>255</v>
      </c>
      <c r="F726" s="11"/>
      <c r="G726" s="26">
        <f t="shared" ref="G726:I728" si="135">G727</f>
        <v>3</v>
      </c>
      <c r="H726" s="26">
        <f t="shared" si="135"/>
        <v>0</v>
      </c>
      <c r="I726" s="26">
        <f t="shared" si="135"/>
        <v>3</v>
      </c>
    </row>
    <row r="727" spans="1:9" ht="24" x14ac:dyDescent="0.2">
      <c r="A727" s="5" t="s">
        <v>166</v>
      </c>
      <c r="B727" s="11" t="s">
        <v>38</v>
      </c>
      <c r="C727" s="10">
        <v>8</v>
      </c>
      <c r="D727" s="10">
        <v>1</v>
      </c>
      <c r="E727" s="11" t="s">
        <v>255</v>
      </c>
      <c r="F727" s="11" t="s">
        <v>164</v>
      </c>
      <c r="G727" s="26">
        <f t="shared" si="135"/>
        <v>3</v>
      </c>
      <c r="H727" s="26">
        <f t="shared" si="135"/>
        <v>0</v>
      </c>
      <c r="I727" s="26">
        <f t="shared" si="135"/>
        <v>3</v>
      </c>
    </row>
    <row r="728" spans="1:9" x14ac:dyDescent="0.2">
      <c r="A728" s="21" t="s">
        <v>167</v>
      </c>
      <c r="B728" s="11" t="s">
        <v>38</v>
      </c>
      <c r="C728" s="10">
        <v>8</v>
      </c>
      <c r="D728" s="10">
        <v>1</v>
      </c>
      <c r="E728" s="11" t="s">
        <v>255</v>
      </c>
      <c r="F728" s="11" t="s">
        <v>165</v>
      </c>
      <c r="G728" s="26">
        <f t="shared" si="135"/>
        <v>3</v>
      </c>
      <c r="H728" s="26">
        <f t="shared" si="135"/>
        <v>0</v>
      </c>
      <c r="I728" s="26">
        <f t="shared" si="135"/>
        <v>3</v>
      </c>
    </row>
    <row r="729" spans="1:9" x14ac:dyDescent="0.2">
      <c r="A729" s="27" t="s">
        <v>97</v>
      </c>
      <c r="B729" s="65" t="s">
        <v>38</v>
      </c>
      <c r="C729" s="70">
        <v>8</v>
      </c>
      <c r="D729" s="70">
        <v>1</v>
      </c>
      <c r="E729" s="65" t="s">
        <v>255</v>
      </c>
      <c r="F729" s="65" t="s">
        <v>98</v>
      </c>
      <c r="G729" s="67">
        <v>3</v>
      </c>
      <c r="H729" s="67"/>
      <c r="I729" s="67">
        <f>G729+H729</f>
        <v>3</v>
      </c>
    </row>
    <row r="730" spans="1:9" ht="24" x14ac:dyDescent="0.2">
      <c r="A730" s="5" t="s">
        <v>287</v>
      </c>
      <c r="B730" s="11" t="s">
        <v>38</v>
      </c>
      <c r="C730" s="10">
        <v>8</v>
      </c>
      <c r="D730" s="10">
        <v>1</v>
      </c>
      <c r="E730" s="11" t="s">
        <v>286</v>
      </c>
      <c r="F730" s="11"/>
      <c r="G730" s="26">
        <f t="shared" ref="G730:I733" si="136">G731</f>
        <v>281.8</v>
      </c>
      <c r="H730" s="26">
        <f t="shared" si="136"/>
        <v>0</v>
      </c>
      <c r="I730" s="26">
        <f t="shared" si="136"/>
        <v>281.8</v>
      </c>
    </row>
    <row r="731" spans="1:9" ht="36" x14ac:dyDescent="0.2">
      <c r="A731" s="5" t="s">
        <v>251</v>
      </c>
      <c r="B731" s="11" t="s">
        <v>38</v>
      </c>
      <c r="C731" s="10">
        <v>8</v>
      </c>
      <c r="D731" s="10">
        <v>1</v>
      </c>
      <c r="E731" s="11" t="s">
        <v>285</v>
      </c>
      <c r="F731" s="11"/>
      <c r="G731" s="26">
        <f t="shared" si="136"/>
        <v>281.8</v>
      </c>
      <c r="H731" s="26">
        <f t="shared" si="136"/>
        <v>0</v>
      </c>
      <c r="I731" s="26">
        <f t="shared" si="136"/>
        <v>281.8</v>
      </c>
    </row>
    <row r="732" spans="1:9" ht="24" x14ac:dyDescent="0.2">
      <c r="A732" s="5" t="s">
        <v>166</v>
      </c>
      <c r="B732" s="11" t="s">
        <v>38</v>
      </c>
      <c r="C732" s="10">
        <v>8</v>
      </c>
      <c r="D732" s="10">
        <v>1</v>
      </c>
      <c r="E732" s="11" t="s">
        <v>285</v>
      </c>
      <c r="F732" s="11" t="s">
        <v>164</v>
      </c>
      <c r="G732" s="26">
        <f t="shared" si="136"/>
        <v>281.8</v>
      </c>
      <c r="H732" s="26">
        <f t="shared" si="136"/>
        <v>0</v>
      </c>
      <c r="I732" s="26">
        <f t="shared" si="136"/>
        <v>281.8</v>
      </c>
    </row>
    <row r="733" spans="1:9" x14ac:dyDescent="0.2">
      <c r="A733" s="21" t="s">
        <v>167</v>
      </c>
      <c r="B733" s="11" t="s">
        <v>38</v>
      </c>
      <c r="C733" s="10">
        <v>8</v>
      </c>
      <c r="D733" s="10">
        <v>1</v>
      </c>
      <c r="E733" s="11" t="s">
        <v>285</v>
      </c>
      <c r="F733" s="11" t="s">
        <v>165</v>
      </c>
      <c r="G733" s="26">
        <f t="shared" si="136"/>
        <v>281.8</v>
      </c>
      <c r="H733" s="26">
        <f t="shared" si="136"/>
        <v>0</v>
      </c>
      <c r="I733" s="26">
        <f t="shared" si="136"/>
        <v>281.8</v>
      </c>
    </row>
    <row r="734" spans="1:9" x14ac:dyDescent="0.2">
      <c r="A734" s="27" t="s">
        <v>97</v>
      </c>
      <c r="B734" s="65" t="s">
        <v>38</v>
      </c>
      <c r="C734" s="70">
        <v>8</v>
      </c>
      <c r="D734" s="70">
        <v>1</v>
      </c>
      <c r="E734" s="65" t="s">
        <v>285</v>
      </c>
      <c r="F734" s="65" t="s">
        <v>98</v>
      </c>
      <c r="G734" s="67">
        <v>281.8</v>
      </c>
      <c r="H734" s="67"/>
      <c r="I734" s="67">
        <f>G734+H734</f>
        <v>281.8</v>
      </c>
    </row>
    <row r="735" spans="1:9" ht="24" x14ac:dyDescent="0.2">
      <c r="A735" s="53" t="s">
        <v>569</v>
      </c>
      <c r="B735" s="11" t="s">
        <v>38</v>
      </c>
      <c r="C735" s="10">
        <v>8</v>
      </c>
      <c r="D735" s="10">
        <v>1</v>
      </c>
      <c r="E735" s="11" t="s">
        <v>568</v>
      </c>
      <c r="F735" s="87"/>
      <c r="G735" s="26">
        <f>G736</f>
        <v>11130.1</v>
      </c>
      <c r="H735" s="26">
        <f t="shared" ref="H735:I737" si="137">H736</f>
        <v>0</v>
      </c>
      <c r="I735" s="26">
        <f t="shared" si="137"/>
        <v>11130.1</v>
      </c>
    </row>
    <row r="736" spans="1:9" ht="24" x14ac:dyDescent="0.2">
      <c r="A736" s="242" t="s">
        <v>400</v>
      </c>
      <c r="B736" s="11" t="s">
        <v>38</v>
      </c>
      <c r="C736" s="10">
        <v>8</v>
      </c>
      <c r="D736" s="10">
        <v>1</v>
      </c>
      <c r="E736" s="11" t="s">
        <v>568</v>
      </c>
      <c r="F736" s="11" t="s">
        <v>182</v>
      </c>
      <c r="G736" s="26">
        <f>G737</f>
        <v>11130.1</v>
      </c>
      <c r="H736" s="26">
        <f t="shared" si="137"/>
        <v>0</v>
      </c>
      <c r="I736" s="26">
        <f t="shared" si="137"/>
        <v>11130.1</v>
      </c>
    </row>
    <row r="737" spans="1:9" x14ac:dyDescent="0.2">
      <c r="A737" s="5" t="s">
        <v>184</v>
      </c>
      <c r="B737" s="11" t="s">
        <v>38</v>
      </c>
      <c r="C737" s="10">
        <v>8</v>
      </c>
      <c r="D737" s="10">
        <v>1</v>
      </c>
      <c r="E737" s="11" t="s">
        <v>568</v>
      </c>
      <c r="F737" s="11" t="s">
        <v>183</v>
      </c>
      <c r="G737" s="26">
        <f>G738</f>
        <v>11130.1</v>
      </c>
      <c r="H737" s="26">
        <f t="shared" si="137"/>
        <v>0</v>
      </c>
      <c r="I737" s="26">
        <f t="shared" si="137"/>
        <v>11130.1</v>
      </c>
    </row>
    <row r="738" spans="1:9" ht="24" x14ac:dyDescent="0.2">
      <c r="A738" s="243" t="s">
        <v>401</v>
      </c>
      <c r="B738" s="65" t="s">
        <v>38</v>
      </c>
      <c r="C738" s="70">
        <v>8</v>
      </c>
      <c r="D738" s="70">
        <v>1</v>
      </c>
      <c r="E738" s="65" t="s">
        <v>568</v>
      </c>
      <c r="F738" s="65" t="s">
        <v>152</v>
      </c>
      <c r="G738" s="67">
        <v>11130.1</v>
      </c>
      <c r="H738" s="67">
        <v>0</v>
      </c>
      <c r="I738" s="67">
        <f>G738+H738</f>
        <v>11130.1</v>
      </c>
    </row>
    <row r="739" spans="1:9" s="160" customFormat="1" ht="24" x14ac:dyDescent="0.2">
      <c r="A739" s="5" t="s">
        <v>421</v>
      </c>
      <c r="B739" s="11" t="s">
        <v>38</v>
      </c>
      <c r="C739" s="10">
        <v>8</v>
      </c>
      <c r="D739" s="10">
        <v>1</v>
      </c>
      <c r="E739" s="11" t="s">
        <v>420</v>
      </c>
      <c r="F739" s="11"/>
      <c r="G739" s="26">
        <f t="shared" ref="G739:I741" si="138">G740</f>
        <v>7249.4</v>
      </c>
      <c r="H739" s="26">
        <f t="shared" si="138"/>
        <v>0</v>
      </c>
      <c r="I739" s="26">
        <f t="shared" si="138"/>
        <v>7249.4</v>
      </c>
    </row>
    <row r="740" spans="1:9" s="160" customFormat="1" ht="24" x14ac:dyDescent="0.2">
      <c r="A740" s="5" t="s">
        <v>166</v>
      </c>
      <c r="B740" s="11" t="s">
        <v>38</v>
      </c>
      <c r="C740" s="10">
        <v>8</v>
      </c>
      <c r="D740" s="10">
        <v>1</v>
      </c>
      <c r="E740" s="11" t="s">
        <v>420</v>
      </c>
      <c r="F740" s="11" t="s">
        <v>164</v>
      </c>
      <c r="G740" s="26">
        <f t="shared" si="138"/>
        <v>7249.4</v>
      </c>
      <c r="H740" s="26">
        <f t="shared" si="138"/>
        <v>0</v>
      </c>
      <c r="I740" s="26">
        <f t="shared" si="138"/>
        <v>7249.4</v>
      </c>
    </row>
    <row r="741" spans="1:9" s="160" customFormat="1" x14ac:dyDescent="0.2">
      <c r="A741" s="21" t="s">
        <v>167</v>
      </c>
      <c r="B741" s="11" t="s">
        <v>38</v>
      </c>
      <c r="C741" s="10">
        <v>8</v>
      </c>
      <c r="D741" s="10">
        <v>1</v>
      </c>
      <c r="E741" s="11" t="s">
        <v>420</v>
      </c>
      <c r="F741" s="11" t="s">
        <v>165</v>
      </c>
      <c r="G741" s="26">
        <f t="shared" si="138"/>
        <v>7249.4</v>
      </c>
      <c r="H741" s="26">
        <f t="shared" si="138"/>
        <v>0</v>
      </c>
      <c r="I741" s="26">
        <f t="shared" si="138"/>
        <v>7249.4</v>
      </c>
    </row>
    <row r="742" spans="1:9" s="160" customFormat="1" x14ac:dyDescent="0.2">
      <c r="A742" s="27" t="s">
        <v>97</v>
      </c>
      <c r="B742" s="65" t="s">
        <v>38</v>
      </c>
      <c r="C742" s="70">
        <v>8</v>
      </c>
      <c r="D742" s="70">
        <v>1</v>
      </c>
      <c r="E742" s="65" t="s">
        <v>420</v>
      </c>
      <c r="F742" s="65" t="s">
        <v>98</v>
      </c>
      <c r="G742" s="67">
        <v>7249.4</v>
      </c>
      <c r="H742" s="67">
        <v>0</v>
      </c>
      <c r="I742" s="67">
        <f>G742+H742</f>
        <v>7249.4</v>
      </c>
    </row>
    <row r="743" spans="1:9" s="160" customFormat="1" ht="24" x14ac:dyDescent="0.2">
      <c r="A743" s="5" t="s">
        <v>421</v>
      </c>
      <c r="B743" s="11" t="s">
        <v>38</v>
      </c>
      <c r="C743" s="10">
        <v>8</v>
      </c>
      <c r="D743" s="10">
        <v>1</v>
      </c>
      <c r="E743" s="11" t="s">
        <v>502</v>
      </c>
      <c r="F743" s="11"/>
      <c r="G743" s="26">
        <f t="shared" ref="G743:I745" si="139">G744</f>
        <v>1466.1</v>
      </c>
      <c r="H743" s="26">
        <f t="shared" si="139"/>
        <v>0</v>
      </c>
      <c r="I743" s="26">
        <f t="shared" si="139"/>
        <v>1466.1</v>
      </c>
    </row>
    <row r="744" spans="1:9" s="160" customFormat="1" ht="24" customHeight="1" x14ac:dyDescent="0.2">
      <c r="A744" s="5" t="s">
        <v>369</v>
      </c>
      <c r="B744" s="11" t="s">
        <v>38</v>
      </c>
      <c r="C744" s="10">
        <v>8</v>
      </c>
      <c r="D744" s="10">
        <v>1</v>
      </c>
      <c r="E744" s="11" t="s">
        <v>502</v>
      </c>
      <c r="F744" s="11" t="s">
        <v>164</v>
      </c>
      <c r="G744" s="26">
        <f t="shared" si="139"/>
        <v>1466.1</v>
      </c>
      <c r="H744" s="26">
        <f t="shared" si="139"/>
        <v>0</v>
      </c>
      <c r="I744" s="26">
        <f t="shared" si="139"/>
        <v>1466.1</v>
      </c>
    </row>
    <row r="745" spans="1:9" s="160" customFormat="1" x14ac:dyDescent="0.2">
      <c r="A745" s="21" t="s">
        <v>167</v>
      </c>
      <c r="B745" s="11" t="s">
        <v>38</v>
      </c>
      <c r="C745" s="10">
        <v>8</v>
      </c>
      <c r="D745" s="10">
        <v>1</v>
      </c>
      <c r="E745" s="11" t="s">
        <v>502</v>
      </c>
      <c r="F745" s="11" t="s">
        <v>165</v>
      </c>
      <c r="G745" s="26">
        <f t="shared" si="139"/>
        <v>1466.1</v>
      </c>
      <c r="H745" s="26">
        <f t="shared" si="139"/>
        <v>0</v>
      </c>
      <c r="I745" s="26">
        <f t="shared" si="139"/>
        <v>1466.1</v>
      </c>
    </row>
    <row r="746" spans="1:9" s="160" customFormat="1" x14ac:dyDescent="0.2">
      <c r="A746" s="27" t="s">
        <v>97</v>
      </c>
      <c r="B746" s="65" t="s">
        <v>38</v>
      </c>
      <c r="C746" s="70">
        <v>8</v>
      </c>
      <c r="D746" s="70">
        <v>1</v>
      </c>
      <c r="E746" s="65" t="s">
        <v>502</v>
      </c>
      <c r="F746" s="65" t="s">
        <v>98</v>
      </c>
      <c r="G746" s="67">
        <v>1466.1</v>
      </c>
      <c r="H746" s="67">
        <v>0</v>
      </c>
      <c r="I746" s="67">
        <f>G746+H746</f>
        <v>1466.1</v>
      </c>
    </row>
    <row r="747" spans="1:9" s="160" customFormat="1" x14ac:dyDescent="0.2">
      <c r="A747" s="84" t="s">
        <v>71</v>
      </c>
      <c r="B747" s="11" t="s">
        <v>38</v>
      </c>
      <c r="C747" s="10">
        <v>8</v>
      </c>
      <c r="D747" s="10">
        <v>4</v>
      </c>
      <c r="E747" s="11"/>
      <c r="F747" s="11"/>
      <c r="G747" s="26">
        <f>G748</f>
        <v>28388.7</v>
      </c>
      <c r="H747" s="26">
        <f>H748</f>
        <v>0</v>
      </c>
      <c r="I747" s="26">
        <f>I748</f>
        <v>28388.7</v>
      </c>
    </row>
    <row r="748" spans="1:9" x14ac:dyDescent="0.2">
      <c r="A748" s="5" t="s">
        <v>148</v>
      </c>
      <c r="B748" s="11" t="s">
        <v>38</v>
      </c>
      <c r="C748" s="10">
        <v>8</v>
      </c>
      <c r="D748" s="10">
        <v>4</v>
      </c>
      <c r="E748" s="11" t="s">
        <v>147</v>
      </c>
      <c r="F748" s="11"/>
      <c r="G748" s="26">
        <f>G749+G761+G765+G770+G782</f>
        <v>28388.7</v>
      </c>
      <c r="H748" s="26">
        <f>H749+H761+H765+H770+H782</f>
        <v>0</v>
      </c>
      <c r="I748" s="26">
        <f>I749+I761+I765+I770+I782</f>
        <v>28388.7</v>
      </c>
    </row>
    <row r="749" spans="1:9" ht="24" x14ac:dyDescent="0.2">
      <c r="A749" s="72" t="s">
        <v>150</v>
      </c>
      <c r="B749" s="11" t="s">
        <v>38</v>
      </c>
      <c r="C749" s="13" t="s">
        <v>22</v>
      </c>
      <c r="D749" s="13" t="s">
        <v>10</v>
      </c>
      <c r="E749" s="11" t="s">
        <v>151</v>
      </c>
      <c r="F749" s="11" t="s">
        <v>7</v>
      </c>
      <c r="G749" s="26">
        <f>G750+G754+G758</f>
        <v>7744</v>
      </c>
      <c r="H749" s="26">
        <f>H750+H754+H758</f>
        <v>0</v>
      </c>
      <c r="I749" s="26">
        <f>I750+I754+I758</f>
        <v>7744</v>
      </c>
    </row>
    <row r="750" spans="1:9" ht="48" x14ac:dyDescent="0.2">
      <c r="A750" s="72" t="s">
        <v>404</v>
      </c>
      <c r="B750" s="11" t="s">
        <v>38</v>
      </c>
      <c r="C750" s="13" t="s">
        <v>22</v>
      </c>
      <c r="D750" s="13" t="s">
        <v>10</v>
      </c>
      <c r="E750" s="11" t="s">
        <v>151</v>
      </c>
      <c r="F750" s="11" t="s">
        <v>171</v>
      </c>
      <c r="G750" s="26">
        <f>G751</f>
        <v>6445.3</v>
      </c>
      <c r="H750" s="26">
        <f>H751</f>
        <v>0</v>
      </c>
      <c r="I750" s="26">
        <f>I751</f>
        <v>6445.3</v>
      </c>
    </row>
    <row r="751" spans="1:9" ht="24" x14ac:dyDescent="0.2">
      <c r="A751" s="5" t="s">
        <v>172</v>
      </c>
      <c r="B751" s="11" t="s">
        <v>38</v>
      </c>
      <c r="C751" s="13" t="s">
        <v>22</v>
      </c>
      <c r="D751" s="13" t="s">
        <v>10</v>
      </c>
      <c r="E751" s="11" t="s">
        <v>151</v>
      </c>
      <c r="F751" s="11" t="s">
        <v>170</v>
      </c>
      <c r="G751" s="26">
        <f>G752+G753</f>
        <v>6445.3</v>
      </c>
      <c r="H751" s="26">
        <f>H752+H753</f>
        <v>0</v>
      </c>
      <c r="I751" s="26">
        <f>I752+I753</f>
        <v>6445.3</v>
      </c>
    </row>
    <row r="752" spans="1:9" ht="25.5" x14ac:dyDescent="0.2">
      <c r="A752" s="74" t="s">
        <v>394</v>
      </c>
      <c r="B752" s="65" t="s">
        <v>38</v>
      </c>
      <c r="C752" s="66" t="s">
        <v>22</v>
      </c>
      <c r="D752" s="66" t="s">
        <v>10</v>
      </c>
      <c r="E752" s="65" t="s">
        <v>151</v>
      </c>
      <c r="F752" s="65" t="s">
        <v>87</v>
      </c>
      <c r="G752" s="67">
        <v>6417</v>
      </c>
      <c r="H752" s="67">
        <v>0</v>
      </c>
      <c r="I752" s="67">
        <f>G752+H752</f>
        <v>6417</v>
      </c>
    </row>
    <row r="753" spans="1:9" ht="25.5" x14ac:dyDescent="0.2">
      <c r="A753" s="74" t="s">
        <v>395</v>
      </c>
      <c r="B753" s="65" t="s">
        <v>38</v>
      </c>
      <c r="C753" s="66" t="s">
        <v>22</v>
      </c>
      <c r="D753" s="66" t="s">
        <v>10</v>
      </c>
      <c r="E753" s="65" t="s">
        <v>151</v>
      </c>
      <c r="F753" s="65" t="s">
        <v>88</v>
      </c>
      <c r="G753" s="67">
        <v>28.3</v>
      </c>
      <c r="H753" s="67"/>
      <c r="I753" s="67">
        <f>G753+H753</f>
        <v>28.3</v>
      </c>
    </row>
    <row r="754" spans="1:9" ht="25.5" x14ac:dyDescent="0.2">
      <c r="A754" s="106" t="s">
        <v>387</v>
      </c>
      <c r="B754" s="11" t="s">
        <v>38</v>
      </c>
      <c r="C754" s="13" t="s">
        <v>22</v>
      </c>
      <c r="D754" s="13" t="s">
        <v>10</v>
      </c>
      <c r="E754" s="11" t="s">
        <v>151</v>
      </c>
      <c r="F754" s="11" t="s">
        <v>173</v>
      </c>
      <c r="G754" s="26">
        <f>G755</f>
        <v>1296.5</v>
      </c>
      <c r="H754" s="26">
        <f>H755</f>
        <v>0</v>
      </c>
      <c r="I754" s="26">
        <f>I755</f>
        <v>1296.5</v>
      </c>
    </row>
    <row r="755" spans="1:9" ht="26.25" customHeight="1" x14ac:dyDescent="0.2">
      <c r="A755" s="106" t="s">
        <v>371</v>
      </c>
      <c r="B755" s="11" t="s">
        <v>38</v>
      </c>
      <c r="C755" s="13" t="s">
        <v>22</v>
      </c>
      <c r="D755" s="13" t="s">
        <v>10</v>
      </c>
      <c r="E755" s="11" t="s">
        <v>151</v>
      </c>
      <c r="F755" s="11" t="s">
        <v>174</v>
      </c>
      <c r="G755" s="26">
        <f>G757+G756</f>
        <v>1296.5</v>
      </c>
      <c r="H755" s="26">
        <f>H757+H756</f>
        <v>0</v>
      </c>
      <c r="I755" s="26">
        <f>I757+I756</f>
        <v>1296.5</v>
      </c>
    </row>
    <row r="756" spans="1:9" ht="25.5" x14ac:dyDescent="0.2">
      <c r="A756" s="108" t="s">
        <v>114</v>
      </c>
      <c r="B756" s="65" t="s">
        <v>38</v>
      </c>
      <c r="C756" s="66" t="s">
        <v>22</v>
      </c>
      <c r="D756" s="66" t="s">
        <v>10</v>
      </c>
      <c r="E756" s="65" t="s">
        <v>151</v>
      </c>
      <c r="F756" s="65" t="s">
        <v>115</v>
      </c>
      <c r="G756" s="67">
        <v>174</v>
      </c>
      <c r="H756" s="67">
        <v>0</v>
      </c>
      <c r="I756" s="67">
        <f>G756+H756</f>
        <v>174</v>
      </c>
    </row>
    <row r="757" spans="1:9" ht="25.5" x14ac:dyDescent="0.2">
      <c r="A757" s="78" t="s">
        <v>391</v>
      </c>
      <c r="B757" s="65" t="s">
        <v>38</v>
      </c>
      <c r="C757" s="66" t="s">
        <v>22</v>
      </c>
      <c r="D757" s="66" t="s">
        <v>10</v>
      </c>
      <c r="E757" s="65" t="s">
        <v>151</v>
      </c>
      <c r="F757" s="65" t="s">
        <v>86</v>
      </c>
      <c r="G757" s="67">
        <v>1122.5</v>
      </c>
      <c r="H757" s="67">
        <v>0</v>
      </c>
      <c r="I757" s="67">
        <f>G757+H757</f>
        <v>1122.5</v>
      </c>
    </row>
    <row r="758" spans="1:9" x14ac:dyDescent="0.2">
      <c r="A758" s="106" t="s">
        <v>175</v>
      </c>
      <c r="B758" s="11" t="s">
        <v>38</v>
      </c>
      <c r="C758" s="13" t="s">
        <v>22</v>
      </c>
      <c r="D758" s="13" t="s">
        <v>10</v>
      </c>
      <c r="E758" s="11" t="s">
        <v>151</v>
      </c>
      <c r="F758" s="11" t="s">
        <v>176</v>
      </c>
      <c r="G758" s="26">
        <f t="shared" ref="G758:I759" si="140">G759</f>
        <v>2.2000000000000002</v>
      </c>
      <c r="H758" s="26">
        <f t="shared" si="140"/>
        <v>0</v>
      </c>
      <c r="I758" s="26">
        <f t="shared" si="140"/>
        <v>2.2000000000000002</v>
      </c>
    </row>
    <row r="759" spans="1:9" x14ac:dyDescent="0.2">
      <c r="A759" s="106" t="s">
        <v>178</v>
      </c>
      <c r="B759" s="11" t="s">
        <v>38</v>
      </c>
      <c r="C759" s="13" t="s">
        <v>22</v>
      </c>
      <c r="D759" s="13" t="s">
        <v>10</v>
      </c>
      <c r="E759" s="11" t="s">
        <v>151</v>
      </c>
      <c r="F759" s="11" t="s">
        <v>177</v>
      </c>
      <c r="G759" s="26">
        <f t="shared" si="140"/>
        <v>2.2000000000000002</v>
      </c>
      <c r="H759" s="26">
        <f t="shared" si="140"/>
        <v>0</v>
      </c>
      <c r="I759" s="26">
        <f t="shared" si="140"/>
        <v>2.2000000000000002</v>
      </c>
    </row>
    <row r="760" spans="1:9" x14ac:dyDescent="0.2">
      <c r="A760" s="68" t="s">
        <v>94</v>
      </c>
      <c r="B760" s="65" t="s">
        <v>38</v>
      </c>
      <c r="C760" s="66" t="s">
        <v>22</v>
      </c>
      <c r="D760" s="66" t="s">
        <v>10</v>
      </c>
      <c r="E760" s="65" t="s">
        <v>151</v>
      </c>
      <c r="F760" s="65" t="s">
        <v>95</v>
      </c>
      <c r="G760" s="67">
        <v>2.2000000000000002</v>
      </c>
      <c r="H760" s="67"/>
      <c r="I760" s="67">
        <f>G760+H760</f>
        <v>2.2000000000000002</v>
      </c>
    </row>
    <row r="761" spans="1:9" ht="36" x14ac:dyDescent="0.2">
      <c r="A761" s="5" t="s">
        <v>195</v>
      </c>
      <c r="B761" s="11" t="s">
        <v>38</v>
      </c>
      <c r="C761" s="10">
        <v>8</v>
      </c>
      <c r="D761" s="10">
        <v>4</v>
      </c>
      <c r="E761" s="11" t="s">
        <v>196</v>
      </c>
      <c r="F761" s="11"/>
      <c r="G761" s="26">
        <f t="shared" ref="G761:I763" si="141">G762</f>
        <v>20077.900000000001</v>
      </c>
      <c r="H761" s="26">
        <f t="shared" si="141"/>
        <v>0</v>
      </c>
      <c r="I761" s="26">
        <f t="shared" si="141"/>
        <v>20077.900000000001</v>
      </c>
    </row>
    <row r="762" spans="1:9" ht="23.25" customHeight="1" x14ac:dyDescent="0.2">
      <c r="A762" s="5" t="s">
        <v>369</v>
      </c>
      <c r="B762" s="11" t="s">
        <v>38</v>
      </c>
      <c r="C762" s="13" t="s">
        <v>22</v>
      </c>
      <c r="D762" s="13" t="s">
        <v>10</v>
      </c>
      <c r="E762" s="11" t="s">
        <v>196</v>
      </c>
      <c r="F762" s="48" t="s">
        <v>164</v>
      </c>
      <c r="G762" s="26">
        <f t="shared" si="141"/>
        <v>20077.900000000001</v>
      </c>
      <c r="H762" s="26">
        <f t="shared" si="141"/>
        <v>0</v>
      </c>
      <c r="I762" s="26">
        <f t="shared" si="141"/>
        <v>20077.900000000001</v>
      </c>
    </row>
    <row r="763" spans="1:9" x14ac:dyDescent="0.2">
      <c r="A763" s="21" t="s">
        <v>167</v>
      </c>
      <c r="B763" s="11" t="s">
        <v>38</v>
      </c>
      <c r="C763" s="13" t="s">
        <v>22</v>
      </c>
      <c r="D763" s="13" t="s">
        <v>10</v>
      </c>
      <c r="E763" s="11" t="s">
        <v>196</v>
      </c>
      <c r="F763" s="48" t="s">
        <v>165</v>
      </c>
      <c r="G763" s="26">
        <f t="shared" si="141"/>
        <v>20077.900000000001</v>
      </c>
      <c r="H763" s="26">
        <f t="shared" si="141"/>
        <v>0</v>
      </c>
      <c r="I763" s="26">
        <f t="shared" si="141"/>
        <v>20077.900000000001</v>
      </c>
    </row>
    <row r="764" spans="1:9" ht="36" customHeight="1" x14ac:dyDescent="0.2">
      <c r="A764" s="120" t="s">
        <v>380</v>
      </c>
      <c r="B764" s="65" t="s">
        <v>38</v>
      </c>
      <c r="C764" s="66" t="s">
        <v>22</v>
      </c>
      <c r="D764" s="66" t="s">
        <v>10</v>
      </c>
      <c r="E764" s="65" t="s">
        <v>196</v>
      </c>
      <c r="F764" s="71" t="s">
        <v>96</v>
      </c>
      <c r="G764" s="67">
        <v>20077.900000000001</v>
      </c>
      <c r="H764" s="67"/>
      <c r="I764" s="67">
        <f>G764+H764</f>
        <v>20077.900000000001</v>
      </c>
    </row>
    <row r="765" spans="1:9" x14ac:dyDescent="0.2">
      <c r="A765" s="5" t="s">
        <v>473</v>
      </c>
      <c r="B765" s="11" t="s">
        <v>38</v>
      </c>
      <c r="C765" s="10">
        <v>8</v>
      </c>
      <c r="D765" s="10">
        <v>4</v>
      </c>
      <c r="E765" s="11" t="s">
        <v>215</v>
      </c>
      <c r="F765" s="11"/>
      <c r="G765" s="26">
        <f>G769</f>
        <v>48</v>
      </c>
      <c r="H765" s="26">
        <f>H769</f>
        <v>0</v>
      </c>
      <c r="I765" s="26">
        <f>I769</f>
        <v>48</v>
      </c>
    </row>
    <row r="766" spans="1:9" ht="24" x14ac:dyDescent="0.2">
      <c r="A766" s="5" t="s">
        <v>225</v>
      </c>
      <c r="B766" s="11" t="s">
        <v>38</v>
      </c>
      <c r="C766" s="10">
        <v>8</v>
      </c>
      <c r="D766" s="10">
        <v>4</v>
      </c>
      <c r="E766" s="11" t="s">
        <v>222</v>
      </c>
      <c r="F766" s="11"/>
      <c r="G766" s="26">
        <f t="shared" ref="G766:I768" si="142">G767</f>
        <v>48</v>
      </c>
      <c r="H766" s="26">
        <f t="shared" si="142"/>
        <v>0</v>
      </c>
      <c r="I766" s="26">
        <f t="shared" si="142"/>
        <v>48</v>
      </c>
    </row>
    <row r="767" spans="1:9" ht="24" x14ac:dyDescent="0.2">
      <c r="A767" s="109" t="s">
        <v>387</v>
      </c>
      <c r="B767" s="11" t="s">
        <v>38</v>
      </c>
      <c r="C767" s="10">
        <v>8</v>
      </c>
      <c r="D767" s="10">
        <v>4</v>
      </c>
      <c r="E767" s="11" t="s">
        <v>222</v>
      </c>
      <c r="F767" s="11" t="s">
        <v>173</v>
      </c>
      <c r="G767" s="26">
        <f t="shared" si="142"/>
        <v>48</v>
      </c>
      <c r="H767" s="26">
        <f t="shared" si="142"/>
        <v>0</v>
      </c>
      <c r="I767" s="26">
        <f t="shared" si="142"/>
        <v>48</v>
      </c>
    </row>
    <row r="768" spans="1:9" ht="23.25" customHeight="1" x14ac:dyDescent="0.2">
      <c r="A768" s="118" t="s">
        <v>371</v>
      </c>
      <c r="B768" s="11" t="s">
        <v>38</v>
      </c>
      <c r="C768" s="10">
        <v>8</v>
      </c>
      <c r="D768" s="10">
        <v>4</v>
      </c>
      <c r="E768" s="11" t="s">
        <v>222</v>
      </c>
      <c r="F768" s="11" t="s">
        <v>174</v>
      </c>
      <c r="G768" s="26">
        <f t="shared" si="142"/>
        <v>48</v>
      </c>
      <c r="H768" s="26">
        <f t="shared" si="142"/>
        <v>0</v>
      </c>
      <c r="I768" s="26">
        <f t="shared" si="142"/>
        <v>48</v>
      </c>
    </row>
    <row r="769" spans="1:9" ht="25.5" x14ac:dyDescent="0.2">
      <c r="A769" s="78" t="s">
        <v>391</v>
      </c>
      <c r="B769" s="85" t="s">
        <v>38</v>
      </c>
      <c r="C769" s="86">
        <v>8</v>
      </c>
      <c r="D769" s="86">
        <v>4</v>
      </c>
      <c r="E769" s="85" t="s">
        <v>222</v>
      </c>
      <c r="F769" s="65" t="s">
        <v>86</v>
      </c>
      <c r="G769" s="67">
        <v>48</v>
      </c>
      <c r="H769" s="67"/>
      <c r="I769" s="67">
        <f>G769+H769</f>
        <v>48</v>
      </c>
    </row>
    <row r="770" spans="1:9" ht="24" x14ac:dyDescent="0.2">
      <c r="A770" s="5" t="s">
        <v>474</v>
      </c>
      <c r="B770" s="11" t="s">
        <v>38</v>
      </c>
      <c r="C770" s="10">
        <v>8</v>
      </c>
      <c r="D770" s="10">
        <v>4</v>
      </c>
      <c r="E770" s="11" t="s">
        <v>227</v>
      </c>
      <c r="F770" s="11"/>
      <c r="G770" s="26">
        <f>G775+G771</f>
        <v>510</v>
      </c>
      <c r="H770" s="26">
        <f>H775+H771</f>
        <v>0</v>
      </c>
      <c r="I770" s="26">
        <f>I775+I771</f>
        <v>510</v>
      </c>
    </row>
    <row r="771" spans="1:9" ht="24" x14ac:dyDescent="0.2">
      <c r="A771" s="5" t="s">
        <v>229</v>
      </c>
      <c r="B771" s="11" t="s">
        <v>38</v>
      </c>
      <c r="C771" s="10">
        <v>8</v>
      </c>
      <c r="D771" s="10">
        <v>4</v>
      </c>
      <c r="E771" s="11" t="s">
        <v>228</v>
      </c>
      <c r="F771" s="11"/>
      <c r="G771" s="26">
        <f t="shared" ref="G771:I773" si="143">G772</f>
        <v>470</v>
      </c>
      <c r="H771" s="26">
        <f t="shared" si="143"/>
        <v>0</v>
      </c>
      <c r="I771" s="26">
        <f t="shared" si="143"/>
        <v>470</v>
      </c>
    </row>
    <row r="772" spans="1:9" ht="24" x14ac:dyDescent="0.2">
      <c r="A772" s="109" t="s">
        <v>387</v>
      </c>
      <c r="B772" s="11" t="s">
        <v>38</v>
      </c>
      <c r="C772" s="10">
        <v>8</v>
      </c>
      <c r="D772" s="10">
        <v>4</v>
      </c>
      <c r="E772" s="11" t="s">
        <v>228</v>
      </c>
      <c r="F772" s="11" t="s">
        <v>173</v>
      </c>
      <c r="G772" s="26">
        <f t="shared" si="143"/>
        <v>470</v>
      </c>
      <c r="H772" s="26">
        <f t="shared" si="143"/>
        <v>0</v>
      </c>
      <c r="I772" s="26">
        <f t="shared" si="143"/>
        <v>470</v>
      </c>
    </row>
    <row r="773" spans="1:9" ht="21" customHeight="1" x14ac:dyDescent="0.2">
      <c r="A773" s="118" t="s">
        <v>371</v>
      </c>
      <c r="B773" s="11" t="s">
        <v>38</v>
      </c>
      <c r="C773" s="10">
        <v>8</v>
      </c>
      <c r="D773" s="10">
        <v>4</v>
      </c>
      <c r="E773" s="11" t="s">
        <v>228</v>
      </c>
      <c r="F773" s="11" t="s">
        <v>174</v>
      </c>
      <c r="G773" s="26">
        <f t="shared" si="143"/>
        <v>470</v>
      </c>
      <c r="H773" s="26">
        <f t="shared" si="143"/>
        <v>0</v>
      </c>
      <c r="I773" s="26">
        <f t="shared" si="143"/>
        <v>470</v>
      </c>
    </row>
    <row r="774" spans="1:9" ht="24" x14ac:dyDescent="0.2">
      <c r="A774" s="122" t="s">
        <v>391</v>
      </c>
      <c r="B774" s="65" t="s">
        <v>38</v>
      </c>
      <c r="C774" s="70">
        <v>8</v>
      </c>
      <c r="D774" s="70">
        <v>4</v>
      </c>
      <c r="E774" s="65" t="s">
        <v>228</v>
      </c>
      <c r="F774" s="65" t="s">
        <v>86</v>
      </c>
      <c r="G774" s="67">
        <v>470</v>
      </c>
      <c r="H774" s="67"/>
      <c r="I774" s="67">
        <f>G774+H774</f>
        <v>470</v>
      </c>
    </row>
    <row r="775" spans="1:9" x14ac:dyDescent="0.2">
      <c r="A775" s="5" t="s">
        <v>231</v>
      </c>
      <c r="B775" s="11" t="s">
        <v>38</v>
      </c>
      <c r="C775" s="10">
        <v>8</v>
      </c>
      <c r="D775" s="10">
        <v>4</v>
      </c>
      <c r="E775" s="11" t="s">
        <v>230</v>
      </c>
      <c r="F775" s="11"/>
      <c r="G775" s="26">
        <f>G776+G779</f>
        <v>40</v>
      </c>
      <c r="H775" s="26">
        <f>H776+H779</f>
        <v>0</v>
      </c>
      <c r="I775" s="26">
        <f>I776+I779</f>
        <v>40</v>
      </c>
    </row>
    <row r="776" spans="1:9" ht="48" x14ac:dyDescent="0.2">
      <c r="A776" s="72" t="s">
        <v>404</v>
      </c>
      <c r="B776" s="11" t="s">
        <v>38</v>
      </c>
      <c r="C776" s="10">
        <v>8</v>
      </c>
      <c r="D776" s="10">
        <v>4</v>
      </c>
      <c r="E776" s="11" t="s">
        <v>230</v>
      </c>
      <c r="F776" s="11" t="s">
        <v>171</v>
      </c>
      <c r="G776" s="26">
        <f t="shared" ref="G776:I777" si="144">G777</f>
        <v>3</v>
      </c>
      <c r="H776" s="26">
        <f t="shared" si="144"/>
        <v>0</v>
      </c>
      <c r="I776" s="26">
        <f t="shared" si="144"/>
        <v>3</v>
      </c>
    </row>
    <row r="777" spans="1:9" ht="24" x14ac:dyDescent="0.2">
      <c r="A777" s="5" t="s">
        <v>172</v>
      </c>
      <c r="B777" s="11" t="s">
        <v>38</v>
      </c>
      <c r="C777" s="10">
        <v>8</v>
      </c>
      <c r="D777" s="10">
        <v>4</v>
      </c>
      <c r="E777" s="11" t="s">
        <v>230</v>
      </c>
      <c r="F777" s="11" t="s">
        <v>170</v>
      </c>
      <c r="G777" s="26">
        <f t="shared" si="144"/>
        <v>3</v>
      </c>
      <c r="H777" s="26">
        <f t="shared" si="144"/>
        <v>0</v>
      </c>
      <c r="I777" s="26">
        <f t="shared" si="144"/>
        <v>3</v>
      </c>
    </row>
    <row r="778" spans="1:9" ht="25.5" x14ac:dyDescent="0.2">
      <c r="A778" s="74" t="s">
        <v>395</v>
      </c>
      <c r="B778" s="65" t="s">
        <v>38</v>
      </c>
      <c r="C778" s="66" t="s">
        <v>22</v>
      </c>
      <c r="D778" s="66" t="s">
        <v>10</v>
      </c>
      <c r="E778" s="65" t="s">
        <v>230</v>
      </c>
      <c r="F778" s="65" t="s">
        <v>88</v>
      </c>
      <c r="G778" s="67">
        <v>3</v>
      </c>
      <c r="H778" s="67">
        <v>0</v>
      </c>
      <c r="I778" s="67">
        <f>G778+H778</f>
        <v>3</v>
      </c>
    </row>
    <row r="779" spans="1:9" ht="24" x14ac:dyDescent="0.2">
      <c r="A779" s="109" t="s">
        <v>387</v>
      </c>
      <c r="B779" s="11" t="s">
        <v>38</v>
      </c>
      <c r="C779" s="10">
        <v>8</v>
      </c>
      <c r="D779" s="10">
        <v>4</v>
      </c>
      <c r="E779" s="11" t="s">
        <v>230</v>
      </c>
      <c r="F779" s="11" t="s">
        <v>173</v>
      </c>
      <c r="G779" s="26">
        <f t="shared" ref="G779:I780" si="145">G780</f>
        <v>37</v>
      </c>
      <c r="H779" s="26">
        <f t="shared" si="145"/>
        <v>0</v>
      </c>
      <c r="I779" s="26">
        <f t="shared" si="145"/>
        <v>37</v>
      </c>
    </row>
    <row r="780" spans="1:9" ht="24" customHeight="1" x14ac:dyDescent="0.2">
      <c r="A780" s="118" t="s">
        <v>371</v>
      </c>
      <c r="B780" s="11" t="s">
        <v>38</v>
      </c>
      <c r="C780" s="10">
        <v>8</v>
      </c>
      <c r="D780" s="10">
        <v>4</v>
      </c>
      <c r="E780" s="11" t="s">
        <v>230</v>
      </c>
      <c r="F780" s="11" t="s">
        <v>174</v>
      </c>
      <c r="G780" s="26">
        <f t="shared" si="145"/>
        <v>37</v>
      </c>
      <c r="H780" s="26">
        <f t="shared" si="145"/>
        <v>0</v>
      </c>
      <c r="I780" s="26">
        <f t="shared" si="145"/>
        <v>37</v>
      </c>
    </row>
    <row r="781" spans="1:9" ht="25.5" x14ac:dyDescent="0.2">
      <c r="A781" s="78" t="s">
        <v>391</v>
      </c>
      <c r="B781" s="65" t="s">
        <v>38</v>
      </c>
      <c r="C781" s="66" t="s">
        <v>22</v>
      </c>
      <c r="D781" s="66" t="s">
        <v>10</v>
      </c>
      <c r="E781" s="65" t="s">
        <v>230</v>
      </c>
      <c r="F781" s="65" t="s">
        <v>86</v>
      </c>
      <c r="G781" s="67">
        <v>37</v>
      </c>
      <c r="H781" s="67">
        <v>0</v>
      </c>
      <c r="I781" s="67">
        <f>G781+H781</f>
        <v>37</v>
      </c>
    </row>
    <row r="782" spans="1:9" ht="24" x14ac:dyDescent="0.2">
      <c r="A782" s="5" t="s">
        <v>467</v>
      </c>
      <c r="B782" s="11" t="s">
        <v>38</v>
      </c>
      <c r="C782" s="10">
        <v>8</v>
      </c>
      <c r="D782" s="10">
        <v>4</v>
      </c>
      <c r="E782" s="11" t="s">
        <v>232</v>
      </c>
      <c r="F782" s="11"/>
      <c r="G782" s="26">
        <f>G786</f>
        <v>8.8000000000000007</v>
      </c>
      <c r="H782" s="26">
        <f>H786</f>
        <v>0</v>
      </c>
      <c r="I782" s="26">
        <f>I786</f>
        <v>8.8000000000000007</v>
      </c>
    </row>
    <row r="783" spans="1:9" x14ac:dyDescent="0.2">
      <c r="A783" s="5" t="s">
        <v>235</v>
      </c>
      <c r="B783" s="11" t="s">
        <v>38</v>
      </c>
      <c r="C783" s="10">
        <v>8</v>
      </c>
      <c r="D783" s="10">
        <v>4</v>
      </c>
      <c r="E783" s="11" t="s">
        <v>236</v>
      </c>
      <c r="F783" s="11"/>
      <c r="G783" s="26">
        <f t="shared" ref="G783:I785" si="146">G784</f>
        <v>8.8000000000000007</v>
      </c>
      <c r="H783" s="26">
        <f t="shared" si="146"/>
        <v>0</v>
      </c>
      <c r="I783" s="26">
        <f t="shared" si="146"/>
        <v>8.8000000000000007</v>
      </c>
    </row>
    <row r="784" spans="1:9" ht="24" x14ac:dyDescent="0.2">
      <c r="A784" s="109" t="s">
        <v>387</v>
      </c>
      <c r="B784" s="11" t="s">
        <v>38</v>
      </c>
      <c r="C784" s="10">
        <v>8</v>
      </c>
      <c r="D784" s="10">
        <v>4</v>
      </c>
      <c r="E784" s="11" t="s">
        <v>236</v>
      </c>
      <c r="F784" s="11" t="s">
        <v>173</v>
      </c>
      <c r="G784" s="26">
        <f t="shared" si="146"/>
        <v>8.8000000000000007</v>
      </c>
      <c r="H784" s="26">
        <f t="shared" si="146"/>
        <v>0</v>
      </c>
      <c r="I784" s="26">
        <f t="shared" si="146"/>
        <v>8.8000000000000007</v>
      </c>
    </row>
    <row r="785" spans="1:9" ht="24" x14ac:dyDescent="0.2">
      <c r="A785" s="109" t="s">
        <v>388</v>
      </c>
      <c r="B785" s="11" t="s">
        <v>38</v>
      </c>
      <c r="C785" s="10">
        <v>8</v>
      </c>
      <c r="D785" s="10">
        <v>4</v>
      </c>
      <c r="E785" s="11" t="s">
        <v>236</v>
      </c>
      <c r="F785" s="11" t="s">
        <v>174</v>
      </c>
      <c r="G785" s="26">
        <f t="shared" si="146"/>
        <v>8.8000000000000007</v>
      </c>
      <c r="H785" s="26">
        <f t="shared" si="146"/>
        <v>0</v>
      </c>
      <c r="I785" s="26">
        <f t="shared" si="146"/>
        <v>8.8000000000000007</v>
      </c>
    </row>
    <row r="786" spans="1:9" ht="25.5" x14ac:dyDescent="0.2">
      <c r="A786" s="78" t="s">
        <v>391</v>
      </c>
      <c r="B786" s="65" t="s">
        <v>38</v>
      </c>
      <c r="C786" s="66" t="s">
        <v>22</v>
      </c>
      <c r="D786" s="66" t="s">
        <v>10</v>
      </c>
      <c r="E786" s="65" t="s">
        <v>236</v>
      </c>
      <c r="F786" s="65" t="s">
        <v>86</v>
      </c>
      <c r="G786" s="124">
        <v>8.8000000000000007</v>
      </c>
      <c r="H786" s="124"/>
      <c r="I786" s="67">
        <f>G786+H786</f>
        <v>8.8000000000000007</v>
      </c>
    </row>
    <row r="787" spans="1:9" x14ac:dyDescent="0.2">
      <c r="A787" s="42" t="s">
        <v>53</v>
      </c>
      <c r="B787" s="23" t="s">
        <v>38</v>
      </c>
      <c r="C787" s="52" t="s">
        <v>14</v>
      </c>
      <c r="D787" s="52" t="s">
        <v>56</v>
      </c>
      <c r="E787" s="80" t="s">
        <v>7</v>
      </c>
      <c r="F787" s="23" t="s">
        <v>7</v>
      </c>
      <c r="G787" s="204">
        <f>G788+G800</f>
        <v>1380.5</v>
      </c>
      <c r="H787" s="204">
        <f>H788+H800</f>
        <v>0</v>
      </c>
      <c r="I787" s="204">
        <f>I788+I800</f>
        <v>1380.5</v>
      </c>
    </row>
    <row r="788" spans="1:9" x14ac:dyDescent="0.2">
      <c r="A788" s="5" t="s">
        <v>29</v>
      </c>
      <c r="B788" s="11" t="s">
        <v>38</v>
      </c>
      <c r="C788" s="13" t="s">
        <v>14</v>
      </c>
      <c r="D788" s="13" t="s">
        <v>9</v>
      </c>
      <c r="E788" s="75" t="s">
        <v>7</v>
      </c>
      <c r="F788" s="11" t="s">
        <v>7</v>
      </c>
      <c r="G788" s="26">
        <f>G790</f>
        <v>1077.5</v>
      </c>
      <c r="H788" s="26">
        <f>H790</f>
        <v>0</v>
      </c>
      <c r="I788" s="26">
        <f>I790</f>
        <v>1077.5</v>
      </c>
    </row>
    <row r="789" spans="1:9" x14ac:dyDescent="0.2">
      <c r="A789" s="5" t="s">
        <v>148</v>
      </c>
      <c r="B789" s="11" t="s">
        <v>38</v>
      </c>
      <c r="C789" s="10">
        <v>10</v>
      </c>
      <c r="D789" s="10">
        <v>3</v>
      </c>
      <c r="E789" s="11" t="s">
        <v>147</v>
      </c>
      <c r="F789" s="11"/>
      <c r="G789" s="26">
        <f t="shared" ref="G789:I790" si="147">G790</f>
        <v>1077.5</v>
      </c>
      <c r="H789" s="26">
        <f t="shared" si="147"/>
        <v>0</v>
      </c>
      <c r="I789" s="26">
        <f t="shared" si="147"/>
        <v>1077.5</v>
      </c>
    </row>
    <row r="790" spans="1:9" x14ac:dyDescent="0.2">
      <c r="A790" s="5" t="s">
        <v>300</v>
      </c>
      <c r="B790" s="11" t="s">
        <v>38</v>
      </c>
      <c r="C790" s="13" t="s">
        <v>14</v>
      </c>
      <c r="D790" s="13" t="s">
        <v>9</v>
      </c>
      <c r="E790" s="11" t="s">
        <v>299</v>
      </c>
      <c r="F790" s="11" t="s">
        <v>7</v>
      </c>
      <c r="G790" s="26">
        <f t="shared" si="147"/>
        <v>1077.5</v>
      </c>
      <c r="H790" s="26">
        <f t="shared" si="147"/>
        <v>0</v>
      </c>
      <c r="I790" s="26">
        <f t="shared" si="147"/>
        <v>1077.5</v>
      </c>
    </row>
    <row r="791" spans="1:9" ht="72" x14ac:dyDescent="0.2">
      <c r="A791" s="53" t="s">
        <v>403</v>
      </c>
      <c r="B791" s="11" t="s">
        <v>38</v>
      </c>
      <c r="C791" s="10">
        <v>10</v>
      </c>
      <c r="D791" s="10">
        <v>3</v>
      </c>
      <c r="E791" s="11" t="s">
        <v>298</v>
      </c>
      <c r="F791" s="11"/>
      <c r="G791" s="26">
        <f>G795+G792</f>
        <v>1077.5</v>
      </c>
      <c r="H791" s="26">
        <f>H795+H792</f>
        <v>0</v>
      </c>
      <c r="I791" s="26">
        <f>I795+I792</f>
        <v>1077.5</v>
      </c>
    </row>
    <row r="792" spans="1:9" x14ac:dyDescent="0.2">
      <c r="A792" s="5" t="s">
        <v>396</v>
      </c>
      <c r="B792" s="11" t="s">
        <v>38</v>
      </c>
      <c r="C792" s="10">
        <v>10</v>
      </c>
      <c r="D792" s="10">
        <v>3</v>
      </c>
      <c r="E792" s="11" t="s">
        <v>298</v>
      </c>
      <c r="F792" s="11" t="s">
        <v>179</v>
      </c>
      <c r="G792" s="26">
        <f t="shared" ref="G792:I793" si="148">G793</f>
        <v>114.8</v>
      </c>
      <c r="H792" s="26">
        <f t="shared" si="148"/>
        <v>0</v>
      </c>
      <c r="I792" s="26">
        <f t="shared" si="148"/>
        <v>114.8</v>
      </c>
    </row>
    <row r="793" spans="1:9" x14ac:dyDescent="0.2">
      <c r="A793" s="5" t="s">
        <v>181</v>
      </c>
      <c r="B793" s="11" t="s">
        <v>38</v>
      </c>
      <c r="C793" s="10">
        <v>10</v>
      </c>
      <c r="D793" s="10">
        <v>3</v>
      </c>
      <c r="E793" s="11" t="s">
        <v>298</v>
      </c>
      <c r="F793" s="11" t="s">
        <v>180</v>
      </c>
      <c r="G793" s="26">
        <f t="shared" si="148"/>
        <v>114.8</v>
      </c>
      <c r="H793" s="26">
        <f t="shared" si="148"/>
        <v>0</v>
      </c>
      <c r="I793" s="26">
        <f t="shared" si="148"/>
        <v>114.8</v>
      </c>
    </row>
    <row r="794" spans="1:9" ht="24" x14ac:dyDescent="0.2">
      <c r="A794" s="27" t="s">
        <v>397</v>
      </c>
      <c r="B794" s="65" t="s">
        <v>38</v>
      </c>
      <c r="C794" s="70">
        <v>10</v>
      </c>
      <c r="D794" s="70">
        <v>3</v>
      </c>
      <c r="E794" s="65" t="s">
        <v>298</v>
      </c>
      <c r="F794" s="65" t="s">
        <v>373</v>
      </c>
      <c r="G794" s="67">
        <v>114.8</v>
      </c>
      <c r="H794" s="67"/>
      <c r="I794" s="67">
        <f>G794+H794</f>
        <v>114.8</v>
      </c>
    </row>
    <row r="795" spans="1:9" ht="24" x14ac:dyDescent="0.2">
      <c r="A795" s="5" t="s">
        <v>166</v>
      </c>
      <c r="B795" s="11" t="s">
        <v>38</v>
      </c>
      <c r="C795" s="10">
        <v>10</v>
      </c>
      <c r="D795" s="10">
        <v>3</v>
      </c>
      <c r="E795" s="11" t="s">
        <v>298</v>
      </c>
      <c r="F795" s="11" t="s">
        <v>164</v>
      </c>
      <c r="G795" s="26">
        <f>G796+G798</f>
        <v>962.69999999999993</v>
      </c>
      <c r="H795" s="26">
        <f>H796+H798</f>
        <v>0</v>
      </c>
      <c r="I795" s="26">
        <f>I796+I798</f>
        <v>962.69999999999993</v>
      </c>
    </row>
    <row r="796" spans="1:9" x14ac:dyDescent="0.2">
      <c r="A796" s="5" t="s">
        <v>167</v>
      </c>
      <c r="B796" s="11" t="s">
        <v>38</v>
      </c>
      <c r="C796" s="10">
        <v>10</v>
      </c>
      <c r="D796" s="10">
        <v>3</v>
      </c>
      <c r="E796" s="11" t="s">
        <v>298</v>
      </c>
      <c r="F796" s="11" t="s">
        <v>165</v>
      </c>
      <c r="G796" s="26">
        <f>G797</f>
        <v>834.8</v>
      </c>
      <c r="H796" s="26">
        <f>H797</f>
        <v>0</v>
      </c>
      <c r="I796" s="26">
        <f>I797</f>
        <v>834.8</v>
      </c>
    </row>
    <row r="797" spans="1:9" x14ac:dyDescent="0.2">
      <c r="A797" s="27" t="s">
        <v>97</v>
      </c>
      <c r="B797" s="65" t="s">
        <v>38</v>
      </c>
      <c r="C797" s="70">
        <v>10</v>
      </c>
      <c r="D797" s="70">
        <v>3</v>
      </c>
      <c r="E797" s="65" t="s">
        <v>298</v>
      </c>
      <c r="F797" s="65" t="s">
        <v>98</v>
      </c>
      <c r="G797" s="67">
        <v>834.8</v>
      </c>
      <c r="H797" s="67"/>
      <c r="I797" s="67">
        <f>G797+H797</f>
        <v>834.8</v>
      </c>
    </row>
    <row r="798" spans="1:9" x14ac:dyDescent="0.2">
      <c r="A798" s="5" t="s">
        <v>169</v>
      </c>
      <c r="B798" s="11" t="s">
        <v>38</v>
      </c>
      <c r="C798" s="10">
        <v>10</v>
      </c>
      <c r="D798" s="10">
        <v>3</v>
      </c>
      <c r="E798" s="11" t="s">
        <v>298</v>
      </c>
      <c r="F798" s="11" t="s">
        <v>168</v>
      </c>
      <c r="G798" s="26">
        <f>G799</f>
        <v>127.9</v>
      </c>
      <c r="H798" s="26">
        <f>H799</f>
        <v>0</v>
      </c>
      <c r="I798" s="26">
        <f>I799</f>
        <v>127.9</v>
      </c>
    </row>
    <row r="799" spans="1:9" x14ac:dyDescent="0.2">
      <c r="A799" s="27" t="s">
        <v>99</v>
      </c>
      <c r="B799" s="65" t="s">
        <v>38</v>
      </c>
      <c r="C799" s="70">
        <v>10</v>
      </c>
      <c r="D799" s="70">
        <v>3</v>
      </c>
      <c r="E799" s="65" t="s">
        <v>298</v>
      </c>
      <c r="F799" s="65" t="s">
        <v>100</v>
      </c>
      <c r="G799" s="67">
        <v>127.9</v>
      </c>
      <c r="H799" s="67"/>
      <c r="I799" s="67">
        <f>G799+H799</f>
        <v>127.9</v>
      </c>
    </row>
    <row r="800" spans="1:9" x14ac:dyDescent="0.2">
      <c r="A800" s="5" t="s">
        <v>62</v>
      </c>
      <c r="B800" s="11" t="s">
        <v>38</v>
      </c>
      <c r="C800" s="10">
        <v>10</v>
      </c>
      <c r="D800" s="10">
        <v>4</v>
      </c>
      <c r="E800" s="11"/>
      <c r="F800" s="11"/>
      <c r="G800" s="26">
        <f>G801</f>
        <v>303</v>
      </c>
      <c r="H800" s="26">
        <f>H801</f>
        <v>0</v>
      </c>
      <c r="I800" s="26">
        <f>I801</f>
        <v>303</v>
      </c>
    </row>
    <row r="801" spans="1:11" x14ac:dyDescent="0.2">
      <c r="A801" s="5" t="s">
        <v>148</v>
      </c>
      <c r="B801" s="11" t="s">
        <v>38</v>
      </c>
      <c r="C801" s="13" t="s">
        <v>14</v>
      </c>
      <c r="D801" s="13" t="s">
        <v>10</v>
      </c>
      <c r="E801" s="87" t="s">
        <v>147</v>
      </c>
      <c r="F801" s="11"/>
      <c r="G801" s="26">
        <f>G803</f>
        <v>303</v>
      </c>
      <c r="H801" s="26">
        <f>H803</f>
        <v>0</v>
      </c>
      <c r="I801" s="26">
        <f>I803</f>
        <v>303</v>
      </c>
    </row>
    <row r="802" spans="1:11" ht="36" x14ac:dyDescent="0.2">
      <c r="A802" s="5" t="s">
        <v>471</v>
      </c>
      <c r="B802" s="11" t="s">
        <v>38</v>
      </c>
      <c r="C802" s="13" t="s">
        <v>14</v>
      </c>
      <c r="D802" s="13" t="s">
        <v>10</v>
      </c>
      <c r="E802" s="87" t="s">
        <v>257</v>
      </c>
      <c r="F802" s="11"/>
      <c r="G802" s="26">
        <f>G803</f>
        <v>303</v>
      </c>
      <c r="H802" s="26">
        <f>H803</f>
        <v>0</v>
      </c>
      <c r="I802" s="26">
        <f>I803</f>
        <v>303</v>
      </c>
    </row>
    <row r="803" spans="1:11" ht="36" x14ac:dyDescent="0.2">
      <c r="A803" s="5" t="s">
        <v>200</v>
      </c>
      <c r="B803" s="11" t="s">
        <v>38</v>
      </c>
      <c r="C803" s="13" t="s">
        <v>14</v>
      </c>
      <c r="D803" s="13" t="s">
        <v>10</v>
      </c>
      <c r="E803" s="11" t="s">
        <v>258</v>
      </c>
      <c r="F803" s="11"/>
      <c r="G803" s="26">
        <f>G809+G806</f>
        <v>303</v>
      </c>
      <c r="H803" s="26">
        <f>H809+H806</f>
        <v>0</v>
      </c>
      <c r="I803" s="26">
        <f>I809+I806</f>
        <v>303</v>
      </c>
    </row>
    <row r="804" spans="1:11" ht="24" x14ac:dyDescent="0.2">
      <c r="A804" s="5" t="s">
        <v>166</v>
      </c>
      <c r="B804" s="11" t="s">
        <v>38</v>
      </c>
      <c r="C804" s="13" t="s">
        <v>14</v>
      </c>
      <c r="D804" s="13" t="s">
        <v>10</v>
      </c>
      <c r="E804" s="11" t="s">
        <v>258</v>
      </c>
      <c r="F804" s="11" t="s">
        <v>164</v>
      </c>
      <c r="G804" s="26">
        <f t="shared" ref="G804:I805" si="149">G805</f>
        <v>291</v>
      </c>
      <c r="H804" s="26">
        <f t="shared" si="149"/>
        <v>0</v>
      </c>
      <c r="I804" s="26">
        <f t="shared" si="149"/>
        <v>291</v>
      </c>
    </row>
    <row r="805" spans="1:11" x14ac:dyDescent="0.2">
      <c r="A805" s="88" t="s">
        <v>167</v>
      </c>
      <c r="B805" s="11" t="s">
        <v>38</v>
      </c>
      <c r="C805" s="13" t="s">
        <v>14</v>
      </c>
      <c r="D805" s="13" t="s">
        <v>10</v>
      </c>
      <c r="E805" s="11" t="s">
        <v>258</v>
      </c>
      <c r="F805" s="11" t="s">
        <v>165</v>
      </c>
      <c r="G805" s="26">
        <f t="shared" si="149"/>
        <v>291</v>
      </c>
      <c r="H805" s="26">
        <f t="shared" si="149"/>
        <v>0</v>
      </c>
      <c r="I805" s="26">
        <f t="shared" si="149"/>
        <v>291</v>
      </c>
    </row>
    <row r="806" spans="1:11" x14ac:dyDescent="0.2">
      <c r="A806" s="27" t="s">
        <v>97</v>
      </c>
      <c r="B806" s="65" t="s">
        <v>38</v>
      </c>
      <c r="C806" s="66" t="s">
        <v>14</v>
      </c>
      <c r="D806" s="66" t="s">
        <v>10</v>
      </c>
      <c r="E806" s="65" t="s">
        <v>258</v>
      </c>
      <c r="F806" s="65" t="s">
        <v>98</v>
      </c>
      <c r="G806" s="67">
        <v>291</v>
      </c>
      <c r="H806" s="67"/>
      <c r="I806" s="67">
        <f>G806+H806</f>
        <v>291</v>
      </c>
    </row>
    <row r="807" spans="1:11" ht="24" x14ac:dyDescent="0.2">
      <c r="A807" s="5" t="s">
        <v>166</v>
      </c>
      <c r="B807" s="11" t="s">
        <v>38</v>
      </c>
      <c r="C807" s="13" t="s">
        <v>14</v>
      </c>
      <c r="D807" s="13" t="s">
        <v>10</v>
      </c>
      <c r="E807" s="11" t="s">
        <v>258</v>
      </c>
      <c r="F807" s="11" t="s">
        <v>164</v>
      </c>
      <c r="G807" s="26">
        <f t="shared" ref="G807:I808" si="150">G808</f>
        <v>12</v>
      </c>
      <c r="H807" s="26">
        <f t="shared" si="150"/>
        <v>0</v>
      </c>
      <c r="I807" s="26">
        <f t="shared" si="150"/>
        <v>12</v>
      </c>
    </row>
    <row r="808" spans="1:11" x14ac:dyDescent="0.2">
      <c r="A808" s="5" t="s">
        <v>169</v>
      </c>
      <c r="B808" s="11" t="s">
        <v>38</v>
      </c>
      <c r="C808" s="13" t="s">
        <v>14</v>
      </c>
      <c r="D808" s="13" t="s">
        <v>10</v>
      </c>
      <c r="E808" s="11" t="s">
        <v>258</v>
      </c>
      <c r="F808" s="11" t="s">
        <v>168</v>
      </c>
      <c r="G808" s="26">
        <f t="shared" si="150"/>
        <v>12</v>
      </c>
      <c r="H808" s="26">
        <f t="shared" si="150"/>
        <v>0</v>
      </c>
      <c r="I808" s="26">
        <f t="shared" si="150"/>
        <v>12</v>
      </c>
    </row>
    <row r="809" spans="1:11" x14ac:dyDescent="0.2">
      <c r="A809" s="27" t="s">
        <v>99</v>
      </c>
      <c r="B809" s="65" t="s">
        <v>38</v>
      </c>
      <c r="C809" s="66" t="s">
        <v>14</v>
      </c>
      <c r="D809" s="66" t="s">
        <v>10</v>
      </c>
      <c r="E809" s="65" t="s">
        <v>258</v>
      </c>
      <c r="F809" s="65" t="s">
        <v>100</v>
      </c>
      <c r="G809" s="67">
        <v>12</v>
      </c>
      <c r="H809" s="67"/>
      <c r="I809" s="67">
        <f>G809+H809</f>
        <v>12</v>
      </c>
    </row>
    <row r="810" spans="1:11" ht="31.5" x14ac:dyDescent="0.2">
      <c r="A810" s="199" t="s">
        <v>54</v>
      </c>
      <c r="B810" s="205" t="s">
        <v>44</v>
      </c>
      <c r="C810" s="208"/>
      <c r="D810" s="208"/>
      <c r="E810" s="205" t="s">
        <v>7</v>
      </c>
      <c r="F810" s="205" t="s">
        <v>7</v>
      </c>
      <c r="G810" s="207">
        <f>G811+G847+G854</f>
        <v>31126.2</v>
      </c>
      <c r="H810" s="207">
        <f>H811+H847+H854</f>
        <v>0</v>
      </c>
      <c r="I810" s="207">
        <f>I811+I847+I854</f>
        <v>31126.2</v>
      </c>
      <c r="K810" s="3"/>
    </row>
    <row r="811" spans="1:11" x14ac:dyDescent="0.2">
      <c r="A811" s="42" t="s">
        <v>46</v>
      </c>
      <c r="B811" s="23" t="s">
        <v>44</v>
      </c>
      <c r="C811" s="44">
        <v>1</v>
      </c>
      <c r="D811" s="44">
        <v>0</v>
      </c>
      <c r="E811" s="23" t="s">
        <v>7</v>
      </c>
      <c r="F811" s="23" t="s">
        <v>7</v>
      </c>
      <c r="G811" s="25">
        <f t="shared" ref="G811:I812" si="151">G812</f>
        <v>27626.2</v>
      </c>
      <c r="H811" s="25">
        <f t="shared" si="151"/>
        <v>0</v>
      </c>
      <c r="I811" s="25">
        <f t="shared" si="151"/>
        <v>27626.2</v>
      </c>
    </row>
    <row r="812" spans="1:11" x14ac:dyDescent="0.2">
      <c r="A812" s="5" t="s">
        <v>12</v>
      </c>
      <c r="B812" s="11" t="s">
        <v>44</v>
      </c>
      <c r="C812" s="10">
        <v>1</v>
      </c>
      <c r="D812" s="10">
        <v>13</v>
      </c>
      <c r="E812" s="11" t="s">
        <v>7</v>
      </c>
      <c r="F812" s="11" t="s">
        <v>7</v>
      </c>
      <c r="G812" s="26">
        <f t="shared" si="151"/>
        <v>27626.2</v>
      </c>
      <c r="H812" s="26">
        <f t="shared" si="151"/>
        <v>0</v>
      </c>
      <c r="I812" s="26">
        <f t="shared" si="151"/>
        <v>27626.2</v>
      </c>
    </row>
    <row r="813" spans="1:11" x14ac:dyDescent="0.2">
      <c r="A813" s="5" t="s">
        <v>148</v>
      </c>
      <c r="B813" s="11" t="s">
        <v>44</v>
      </c>
      <c r="C813" s="10">
        <v>1</v>
      </c>
      <c r="D813" s="10">
        <v>13</v>
      </c>
      <c r="E813" s="11" t="s">
        <v>147</v>
      </c>
      <c r="F813" s="11"/>
      <c r="G813" s="26">
        <f>G814+G823+G835+G842</f>
        <v>27626.2</v>
      </c>
      <c r="H813" s="26">
        <f>H814+H823+H835+H842</f>
        <v>0</v>
      </c>
      <c r="I813" s="26">
        <f>I814+I823+I835+I842</f>
        <v>27626.2</v>
      </c>
    </row>
    <row r="814" spans="1:11" ht="25.5" x14ac:dyDescent="0.2">
      <c r="A814" s="73" t="s">
        <v>150</v>
      </c>
      <c r="B814" s="11" t="s">
        <v>44</v>
      </c>
      <c r="C814" s="10">
        <v>1</v>
      </c>
      <c r="D814" s="10">
        <v>13</v>
      </c>
      <c r="E814" s="11" t="s">
        <v>151</v>
      </c>
      <c r="F814" s="11" t="s">
        <v>7</v>
      </c>
      <c r="G814" s="26">
        <f>G815+G819</f>
        <v>13078.5</v>
      </c>
      <c r="H814" s="26">
        <f>H815+H819</f>
        <v>0</v>
      </c>
      <c r="I814" s="26">
        <f>I815+I819</f>
        <v>13078.5</v>
      </c>
    </row>
    <row r="815" spans="1:11" ht="48" x14ac:dyDescent="0.2">
      <c r="A815" s="72" t="s">
        <v>404</v>
      </c>
      <c r="B815" s="11" t="s">
        <v>44</v>
      </c>
      <c r="C815" s="10">
        <v>1</v>
      </c>
      <c r="D815" s="10">
        <v>13</v>
      </c>
      <c r="E815" s="11" t="s">
        <v>151</v>
      </c>
      <c r="F815" s="11" t="s">
        <v>171</v>
      </c>
      <c r="G815" s="26">
        <f>G816</f>
        <v>11511.5</v>
      </c>
      <c r="H815" s="26">
        <f>H816</f>
        <v>0</v>
      </c>
      <c r="I815" s="26">
        <f>I816</f>
        <v>11511.5</v>
      </c>
    </row>
    <row r="816" spans="1:11" ht="24" x14ac:dyDescent="0.2">
      <c r="A816" s="5" t="s">
        <v>172</v>
      </c>
      <c r="B816" s="11" t="s">
        <v>44</v>
      </c>
      <c r="C816" s="10">
        <v>1</v>
      </c>
      <c r="D816" s="10">
        <v>13</v>
      </c>
      <c r="E816" s="11" t="s">
        <v>151</v>
      </c>
      <c r="F816" s="11" t="s">
        <v>170</v>
      </c>
      <c r="G816" s="26">
        <f>G818+G817</f>
        <v>11511.5</v>
      </c>
      <c r="H816" s="26">
        <f>H818+H817</f>
        <v>0</v>
      </c>
      <c r="I816" s="26">
        <f>I818+I817</f>
        <v>11511.5</v>
      </c>
    </row>
    <row r="817" spans="1:9" ht="25.5" x14ac:dyDescent="0.2">
      <c r="A817" s="74" t="s">
        <v>394</v>
      </c>
      <c r="B817" s="65" t="s">
        <v>44</v>
      </c>
      <c r="C817" s="70">
        <v>1</v>
      </c>
      <c r="D817" s="70">
        <v>13</v>
      </c>
      <c r="E817" s="65" t="s">
        <v>151</v>
      </c>
      <c r="F817" s="71" t="s">
        <v>87</v>
      </c>
      <c r="G817" s="67">
        <v>11226.4</v>
      </c>
      <c r="H817" s="67"/>
      <c r="I817" s="67">
        <f>G817+H817</f>
        <v>11226.4</v>
      </c>
    </row>
    <row r="818" spans="1:9" ht="25.5" x14ac:dyDescent="0.2">
      <c r="A818" s="74" t="s">
        <v>395</v>
      </c>
      <c r="B818" s="65" t="s">
        <v>44</v>
      </c>
      <c r="C818" s="70">
        <v>1</v>
      </c>
      <c r="D818" s="70">
        <v>13</v>
      </c>
      <c r="E818" s="65" t="s">
        <v>151</v>
      </c>
      <c r="F818" s="71" t="s">
        <v>88</v>
      </c>
      <c r="G818" s="67">
        <v>285.10000000000002</v>
      </c>
      <c r="H818" s="67"/>
      <c r="I818" s="67">
        <f>G818+H818</f>
        <v>285.10000000000002</v>
      </c>
    </row>
    <row r="819" spans="1:9" ht="25.5" x14ac:dyDescent="0.2">
      <c r="A819" s="106" t="s">
        <v>387</v>
      </c>
      <c r="B819" s="11" t="s">
        <v>44</v>
      </c>
      <c r="C819" s="10">
        <v>1</v>
      </c>
      <c r="D819" s="10">
        <v>13</v>
      </c>
      <c r="E819" s="11" t="s">
        <v>151</v>
      </c>
      <c r="F819" s="48" t="s">
        <v>173</v>
      </c>
      <c r="G819" s="26">
        <f>G820</f>
        <v>1567</v>
      </c>
      <c r="H819" s="26">
        <f>H820</f>
        <v>0</v>
      </c>
      <c r="I819" s="26">
        <f>I820</f>
        <v>1567</v>
      </c>
    </row>
    <row r="820" spans="1:9" ht="25.5" x14ac:dyDescent="0.2">
      <c r="A820" s="106" t="s">
        <v>388</v>
      </c>
      <c r="B820" s="11" t="s">
        <v>44</v>
      </c>
      <c r="C820" s="10">
        <v>1</v>
      </c>
      <c r="D820" s="10">
        <v>13</v>
      </c>
      <c r="E820" s="11" t="s">
        <v>151</v>
      </c>
      <c r="F820" s="48" t="s">
        <v>174</v>
      </c>
      <c r="G820" s="26">
        <f>G822+G821</f>
        <v>1567</v>
      </c>
      <c r="H820" s="26">
        <f>H822+H821</f>
        <v>0</v>
      </c>
      <c r="I820" s="26">
        <f>I822+I821</f>
        <v>1567</v>
      </c>
    </row>
    <row r="821" spans="1:9" ht="25.5" x14ac:dyDescent="0.2">
      <c r="A821" s="108" t="s">
        <v>114</v>
      </c>
      <c r="B821" s="65" t="s">
        <v>44</v>
      </c>
      <c r="C821" s="70">
        <v>1</v>
      </c>
      <c r="D821" s="70">
        <v>13</v>
      </c>
      <c r="E821" s="65" t="s">
        <v>151</v>
      </c>
      <c r="F821" s="71" t="s">
        <v>115</v>
      </c>
      <c r="G821" s="67">
        <v>236.5</v>
      </c>
      <c r="H821" s="67"/>
      <c r="I821" s="67">
        <f>G821+H821</f>
        <v>236.5</v>
      </c>
    </row>
    <row r="822" spans="1:9" ht="25.5" x14ac:dyDescent="0.2">
      <c r="A822" s="78" t="s">
        <v>391</v>
      </c>
      <c r="B822" s="65" t="s">
        <v>44</v>
      </c>
      <c r="C822" s="70">
        <v>1</v>
      </c>
      <c r="D822" s="70">
        <v>13</v>
      </c>
      <c r="E822" s="65" t="s">
        <v>151</v>
      </c>
      <c r="F822" s="71" t="s">
        <v>86</v>
      </c>
      <c r="G822" s="67">
        <v>1330.5</v>
      </c>
      <c r="H822" s="67"/>
      <c r="I822" s="67">
        <f>G822+H822</f>
        <v>1330.5</v>
      </c>
    </row>
    <row r="823" spans="1:9" ht="24" x14ac:dyDescent="0.2">
      <c r="A823" s="5" t="s">
        <v>48</v>
      </c>
      <c r="B823" s="11" t="s">
        <v>44</v>
      </c>
      <c r="C823" s="10">
        <v>1</v>
      </c>
      <c r="D823" s="10">
        <v>13</v>
      </c>
      <c r="E823" s="11" t="s">
        <v>306</v>
      </c>
      <c r="F823" s="48" t="s">
        <v>7</v>
      </c>
      <c r="G823" s="26">
        <f>G824+G827+G830</f>
        <v>11747.7</v>
      </c>
      <c r="H823" s="26">
        <f>H824+H827+H830</f>
        <v>0</v>
      </c>
      <c r="I823" s="26">
        <f>I824+I827+I830</f>
        <v>11747.7</v>
      </c>
    </row>
    <row r="824" spans="1:9" ht="48" x14ac:dyDescent="0.2">
      <c r="A824" s="72" t="s">
        <v>404</v>
      </c>
      <c r="B824" s="11" t="s">
        <v>44</v>
      </c>
      <c r="C824" s="13" t="s">
        <v>8</v>
      </c>
      <c r="D824" s="13" t="s">
        <v>67</v>
      </c>
      <c r="E824" s="11" t="s">
        <v>306</v>
      </c>
      <c r="F824" s="48" t="s">
        <v>171</v>
      </c>
      <c r="G824" s="26">
        <f t="shared" ref="G824:I825" si="152">G825</f>
        <v>1726.1</v>
      </c>
      <c r="H824" s="26">
        <f t="shared" si="152"/>
        <v>0</v>
      </c>
      <c r="I824" s="26">
        <f t="shared" si="152"/>
        <v>1726.1</v>
      </c>
    </row>
    <row r="825" spans="1:9" ht="24" x14ac:dyDescent="0.2">
      <c r="A825" s="5" t="s">
        <v>172</v>
      </c>
      <c r="B825" s="11" t="s">
        <v>44</v>
      </c>
      <c r="C825" s="13" t="s">
        <v>8</v>
      </c>
      <c r="D825" s="13" t="s">
        <v>67</v>
      </c>
      <c r="E825" s="11" t="s">
        <v>306</v>
      </c>
      <c r="F825" s="48" t="s">
        <v>170</v>
      </c>
      <c r="G825" s="26">
        <f t="shared" si="152"/>
        <v>1726.1</v>
      </c>
      <c r="H825" s="26">
        <f t="shared" si="152"/>
        <v>0</v>
      </c>
      <c r="I825" s="26">
        <f t="shared" si="152"/>
        <v>1726.1</v>
      </c>
    </row>
    <row r="826" spans="1:9" ht="25.5" x14ac:dyDescent="0.2">
      <c r="A826" s="74" t="s">
        <v>394</v>
      </c>
      <c r="B826" s="65" t="s">
        <v>44</v>
      </c>
      <c r="C826" s="66" t="s">
        <v>8</v>
      </c>
      <c r="D826" s="66" t="s">
        <v>67</v>
      </c>
      <c r="E826" s="65" t="s">
        <v>306</v>
      </c>
      <c r="F826" s="71" t="s">
        <v>87</v>
      </c>
      <c r="G826" s="67">
        <v>1726.1</v>
      </c>
      <c r="H826" s="67"/>
      <c r="I826" s="67">
        <f>G826+H826</f>
        <v>1726.1</v>
      </c>
    </row>
    <row r="827" spans="1:9" ht="25.5" x14ac:dyDescent="0.2">
      <c r="A827" s="106" t="s">
        <v>387</v>
      </c>
      <c r="B827" s="11" t="s">
        <v>44</v>
      </c>
      <c r="C827" s="13" t="s">
        <v>8</v>
      </c>
      <c r="D827" s="13" t="s">
        <v>67</v>
      </c>
      <c r="E827" s="11" t="s">
        <v>306</v>
      </c>
      <c r="F827" s="48" t="s">
        <v>173</v>
      </c>
      <c r="G827" s="26">
        <f t="shared" ref="G827:I828" si="153">G828</f>
        <v>8113.6</v>
      </c>
      <c r="H827" s="26">
        <f t="shared" si="153"/>
        <v>0</v>
      </c>
      <c r="I827" s="26">
        <f t="shared" si="153"/>
        <v>8113.6</v>
      </c>
    </row>
    <row r="828" spans="1:9" ht="25.5" x14ac:dyDescent="0.2">
      <c r="A828" s="106" t="s">
        <v>388</v>
      </c>
      <c r="B828" s="11" t="s">
        <v>44</v>
      </c>
      <c r="C828" s="13" t="s">
        <v>8</v>
      </c>
      <c r="D828" s="13" t="s">
        <v>67</v>
      </c>
      <c r="E828" s="11" t="s">
        <v>306</v>
      </c>
      <c r="F828" s="48" t="s">
        <v>174</v>
      </c>
      <c r="G828" s="26">
        <f t="shared" si="153"/>
        <v>8113.6</v>
      </c>
      <c r="H828" s="26">
        <f t="shared" si="153"/>
        <v>0</v>
      </c>
      <c r="I828" s="26">
        <f t="shared" si="153"/>
        <v>8113.6</v>
      </c>
    </row>
    <row r="829" spans="1:9" s="104" customFormat="1" ht="25.5" x14ac:dyDescent="0.2">
      <c r="A829" s="103" t="s">
        <v>391</v>
      </c>
      <c r="B829" s="97" t="s">
        <v>44</v>
      </c>
      <c r="C829" s="98" t="s">
        <v>8</v>
      </c>
      <c r="D829" s="98" t="s">
        <v>67</v>
      </c>
      <c r="E829" s="97" t="s">
        <v>306</v>
      </c>
      <c r="F829" s="97" t="s">
        <v>86</v>
      </c>
      <c r="G829" s="99">
        <v>8113.6</v>
      </c>
      <c r="H829" s="99">
        <v>0</v>
      </c>
      <c r="I829" s="67">
        <f>G829+H829</f>
        <v>8113.6</v>
      </c>
    </row>
    <row r="830" spans="1:9" s="104" customFormat="1" x14ac:dyDescent="0.2">
      <c r="A830" s="112" t="s">
        <v>175</v>
      </c>
      <c r="B830" s="94" t="s">
        <v>44</v>
      </c>
      <c r="C830" s="95" t="s">
        <v>8</v>
      </c>
      <c r="D830" s="95" t="s">
        <v>67</v>
      </c>
      <c r="E830" s="94" t="s">
        <v>306</v>
      </c>
      <c r="F830" s="94" t="s">
        <v>176</v>
      </c>
      <c r="G830" s="96">
        <f>G831+G833</f>
        <v>1908</v>
      </c>
      <c r="H830" s="96">
        <f>H831+H833</f>
        <v>0</v>
      </c>
      <c r="I830" s="96">
        <f>I831+I833</f>
        <v>1908</v>
      </c>
    </row>
    <row r="831" spans="1:9" s="104" customFormat="1" x14ac:dyDescent="0.2">
      <c r="A831" s="112" t="s">
        <v>190</v>
      </c>
      <c r="B831" s="94" t="s">
        <v>44</v>
      </c>
      <c r="C831" s="95" t="s">
        <v>8</v>
      </c>
      <c r="D831" s="95" t="s">
        <v>67</v>
      </c>
      <c r="E831" s="94" t="s">
        <v>306</v>
      </c>
      <c r="F831" s="94" t="s">
        <v>185</v>
      </c>
      <c r="G831" s="96">
        <f>G832</f>
        <v>1617.9</v>
      </c>
      <c r="H831" s="96">
        <f>H832</f>
        <v>0</v>
      </c>
      <c r="I831" s="96">
        <f>I832</f>
        <v>1617.9</v>
      </c>
    </row>
    <row r="832" spans="1:9" s="104" customFormat="1" ht="79.5" customHeight="1" x14ac:dyDescent="0.2">
      <c r="A832" s="232" t="s">
        <v>519</v>
      </c>
      <c r="B832" s="65" t="s">
        <v>44</v>
      </c>
      <c r="C832" s="66" t="s">
        <v>8</v>
      </c>
      <c r="D832" s="66" t="s">
        <v>67</v>
      </c>
      <c r="E832" s="65" t="s">
        <v>306</v>
      </c>
      <c r="F832" s="71" t="s">
        <v>116</v>
      </c>
      <c r="G832" s="67">
        <v>1617.9</v>
      </c>
      <c r="H832" s="67">
        <v>0</v>
      </c>
      <c r="I832" s="67">
        <f>G832+H832</f>
        <v>1617.9</v>
      </c>
    </row>
    <row r="833" spans="1:9" x14ac:dyDescent="0.2">
      <c r="A833" s="106" t="s">
        <v>178</v>
      </c>
      <c r="B833" s="11" t="s">
        <v>44</v>
      </c>
      <c r="C833" s="13" t="s">
        <v>8</v>
      </c>
      <c r="D833" s="13" t="s">
        <v>67</v>
      </c>
      <c r="E833" s="11" t="s">
        <v>306</v>
      </c>
      <c r="F833" s="48" t="s">
        <v>177</v>
      </c>
      <c r="G833" s="26">
        <f>G834</f>
        <v>290.10000000000002</v>
      </c>
      <c r="H833" s="26">
        <f>H834</f>
        <v>0</v>
      </c>
      <c r="I833" s="26">
        <f>I834</f>
        <v>290.10000000000002</v>
      </c>
    </row>
    <row r="834" spans="1:9" x14ac:dyDescent="0.2">
      <c r="A834" s="68" t="s">
        <v>94</v>
      </c>
      <c r="B834" s="65" t="s">
        <v>44</v>
      </c>
      <c r="C834" s="66" t="s">
        <v>8</v>
      </c>
      <c r="D834" s="66" t="s">
        <v>67</v>
      </c>
      <c r="E834" s="65" t="s">
        <v>306</v>
      </c>
      <c r="F834" s="71" t="s">
        <v>95</v>
      </c>
      <c r="G834" s="67">
        <v>290.10000000000002</v>
      </c>
      <c r="H834" s="67"/>
      <c r="I834" s="67">
        <f>G834+H834</f>
        <v>290.10000000000002</v>
      </c>
    </row>
    <row r="835" spans="1:9" ht="24" x14ac:dyDescent="0.2">
      <c r="A835" s="5" t="s">
        <v>41</v>
      </c>
      <c r="B835" s="11" t="s">
        <v>44</v>
      </c>
      <c r="C835" s="10">
        <v>1</v>
      </c>
      <c r="D835" s="10">
        <v>13</v>
      </c>
      <c r="E835" s="11" t="s">
        <v>344</v>
      </c>
      <c r="F835" s="11" t="s">
        <v>7</v>
      </c>
      <c r="G835" s="26">
        <f>G838+G841</f>
        <v>1800</v>
      </c>
      <c r="H835" s="26">
        <f>H838+H841</f>
        <v>0</v>
      </c>
      <c r="I835" s="26">
        <f>I838+I841</f>
        <v>1800</v>
      </c>
    </row>
    <row r="836" spans="1:9" ht="25.5" x14ac:dyDescent="0.2">
      <c r="A836" s="106" t="s">
        <v>387</v>
      </c>
      <c r="B836" s="11" t="s">
        <v>44</v>
      </c>
      <c r="C836" s="10">
        <v>1</v>
      </c>
      <c r="D836" s="10">
        <v>13</v>
      </c>
      <c r="E836" s="11" t="s">
        <v>344</v>
      </c>
      <c r="F836" s="11" t="s">
        <v>173</v>
      </c>
      <c r="G836" s="26">
        <f t="shared" ref="G836:I837" si="154">G837</f>
        <v>1000</v>
      </c>
      <c r="H836" s="26">
        <f t="shared" si="154"/>
        <v>0</v>
      </c>
      <c r="I836" s="26">
        <f t="shared" si="154"/>
        <v>1000</v>
      </c>
    </row>
    <row r="837" spans="1:9" ht="25.5" x14ac:dyDescent="0.2">
      <c r="A837" s="106" t="s">
        <v>388</v>
      </c>
      <c r="B837" s="11" t="s">
        <v>44</v>
      </c>
      <c r="C837" s="10">
        <v>1</v>
      </c>
      <c r="D837" s="10">
        <v>13</v>
      </c>
      <c r="E837" s="11" t="s">
        <v>344</v>
      </c>
      <c r="F837" s="11" t="s">
        <v>174</v>
      </c>
      <c r="G837" s="26">
        <f t="shared" si="154"/>
        <v>1000</v>
      </c>
      <c r="H837" s="26">
        <f t="shared" si="154"/>
        <v>0</v>
      </c>
      <c r="I837" s="26">
        <f t="shared" si="154"/>
        <v>1000</v>
      </c>
    </row>
    <row r="838" spans="1:9" ht="25.5" x14ac:dyDescent="0.2">
      <c r="A838" s="78" t="s">
        <v>391</v>
      </c>
      <c r="B838" s="65" t="s">
        <v>44</v>
      </c>
      <c r="C838" s="70">
        <v>1</v>
      </c>
      <c r="D838" s="70">
        <v>13</v>
      </c>
      <c r="E838" s="65" t="s">
        <v>344</v>
      </c>
      <c r="F838" s="71" t="s">
        <v>86</v>
      </c>
      <c r="G838" s="67">
        <v>1000</v>
      </c>
      <c r="H838" s="67"/>
      <c r="I838" s="67">
        <f>G838+H838</f>
        <v>1000</v>
      </c>
    </row>
    <row r="839" spans="1:9" x14ac:dyDescent="0.2">
      <c r="A839" s="106" t="s">
        <v>175</v>
      </c>
      <c r="B839" s="11" t="s">
        <v>44</v>
      </c>
      <c r="C839" s="10">
        <v>1</v>
      </c>
      <c r="D839" s="10">
        <v>13</v>
      </c>
      <c r="E839" s="11" t="s">
        <v>344</v>
      </c>
      <c r="F839" s="48" t="s">
        <v>176</v>
      </c>
      <c r="G839" s="26">
        <f t="shared" ref="G839:I840" si="155">G840</f>
        <v>800</v>
      </c>
      <c r="H839" s="26">
        <f t="shared" si="155"/>
        <v>0</v>
      </c>
      <c r="I839" s="26">
        <f t="shared" si="155"/>
        <v>800</v>
      </c>
    </row>
    <row r="840" spans="1:9" x14ac:dyDescent="0.2">
      <c r="A840" s="111" t="s">
        <v>178</v>
      </c>
      <c r="B840" s="11" t="s">
        <v>44</v>
      </c>
      <c r="C840" s="10">
        <v>1</v>
      </c>
      <c r="D840" s="10">
        <v>13</v>
      </c>
      <c r="E840" s="11" t="s">
        <v>344</v>
      </c>
      <c r="F840" s="48" t="s">
        <v>177</v>
      </c>
      <c r="G840" s="26">
        <f t="shared" si="155"/>
        <v>800</v>
      </c>
      <c r="H840" s="26">
        <f t="shared" si="155"/>
        <v>0</v>
      </c>
      <c r="I840" s="26">
        <f t="shared" si="155"/>
        <v>800</v>
      </c>
    </row>
    <row r="841" spans="1:9" x14ac:dyDescent="0.2">
      <c r="A841" s="68" t="s">
        <v>94</v>
      </c>
      <c r="B841" s="65" t="s">
        <v>44</v>
      </c>
      <c r="C841" s="66" t="s">
        <v>8</v>
      </c>
      <c r="D841" s="66" t="s">
        <v>67</v>
      </c>
      <c r="E841" s="65" t="s">
        <v>344</v>
      </c>
      <c r="F841" s="71" t="s">
        <v>95</v>
      </c>
      <c r="G841" s="67">
        <v>800</v>
      </c>
      <c r="H841" s="67"/>
      <c r="I841" s="67">
        <f>G841+H841</f>
        <v>800</v>
      </c>
    </row>
    <row r="842" spans="1:9" ht="24" x14ac:dyDescent="0.2">
      <c r="A842" s="5" t="s">
        <v>208</v>
      </c>
      <c r="B842" s="11" t="s">
        <v>44</v>
      </c>
      <c r="C842" s="13" t="s">
        <v>8</v>
      </c>
      <c r="D842" s="13" t="s">
        <v>67</v>
      </c>
      <c r="E842" s="11" t="s">
        <v>301</v>
      </c>
      <c r="F842" s="11"/>
      <c r="G842" s="39">
        <f>G843</f>
        <v>1000</v>
      </c>
      <c r="H842" s="39">
        <f>H843</f>
        <v>0</v>
      </c>
      <c r="I842" s="39">
        <f>I843</f>
        <v>1000</v>
      </c>
    </row>
    <row r="843" spans="1:9" ht="24" x14ac:dyDescent="0.2">
      <c r="A843" s="5" t="s">
        <v>305</v>
      </c>
      <c r="B843" s="11" t="s">
        <v>44</v>
      </c>
      <c r="C843" s="13" t="s">
        <v>8</v>
      </c>
      <c r="D843" s="13" t="s">
        <v>67</v>
      </c>
      <c r="E843" s="11" t="s">
        <v>304</v>
      </c>
      <c r="F843" s="11"/>
      <c r="G843" s="26">
        <f>G846</f>
        <v>1000</v>
      </c>
      <c r="H843" s="26">
        <f>H846</f>
        <v>0</v>
      </c>
      <c r="I843" s="26">
        <f>I846</f>
        <v>1000</v>
      </c>
    </row>
    <row r="844" spans="1:9" ht="25.5" x14ac:dyDescent="0.2">
      <c r="A844" s="106" t="s">
        <v>387</v>
      </c>
      <c r="B844" s="11" t="s">
        <v>44</v>
      </c>
      <c r="C844" s="13" t="s">
        <v>8</v>
      </c>
      <c r="D844" s="13" t="s">
        <v>67</v>
      </c>
      <c r="E844" s="11" t="s">
        <v>304</v>
      </c>
      <c r="F844" s="11" t="s">
        <v>173</v>
      </c>
      <c r="G844" s="26">
        <f t="shared" ref="G844:I845" si="156">G845</f>
        <v>1000</v>
      </c>
      <c r="H844" s="26">
        <f t="shared" si="156"/>
        <v>0</v>
      </c>
      <c r="I844" s="26">
        <f t="shared" si="156"/>
        <v>1000</v>
      </c>
    </row>
    <row r="845" spans="1:9" ht="25.5" x14ac:dyDescent="0.2">
      <c r="A845" s="106" t="s">
        <v>388</v>
      </c>
      <c r="B845" s="11" t="s">
        <v>44</v>
      </c>
      <c r="C845" s="13" t="s">
        <v>8</v>
      </c>
      <c r="D845" s="13" t="s">
        <v>67</v>
      </c>
      <c r="E845" s="11" t="s">
        <v>304</v>
      </c>
      <c r="F845" s="11" t="s">
        <v>174</v>
      </c>
      <c r="G845" s="26">
        <f t="shared" si="156"/>
        <v>1000</v>
      </c>
      <c r="H845" s="26">
        <f t="shared" si="156"/>
        <v>0</v>
      </c>
      <c r="I845" s="26">
        <f t="shared" si="156"/>
        <v>1000</v>
      </c>
    </row>
    <row r="846" spans="1:9" ht="25.5" x14ac:dyDescent="0.2">
      <c r="A846" s="78" t="s">
        <v>391</v>
      </c>
      <c r="B846" s="65" t="s">
        <v>44</v>
      </c>
      <c r="C846" s="66" t="s">
        <v>8</v>
      </c>
      <c r="D846" s="66" t="s">
        <v>67</v>
      </c>
      <c r="E846" s="65" t="s">
        <v>304</v>
      </c>
      <c r="F846" s="65" t="s">
        <v>86</v>
      </c>
      <c r="G846" s="67">
        <v>1000</v>
      </c>
      <c r="H846" s="67"/>
      <c r="I846" s="67">
        <f>G846+H846</f>
        <v>1000</v>
      </c>
    </row>
    <row r="847" spans="1:9" x14ac:dyDescent="0.2">
      <c r="A847" s="58" t="s">
        <v>50</v>
      </c>
      <c r="B847" s="54" t="s">
        <v>44</v>
      </c>
      <c r="C847" s="55" t="s">
        <v>10</v>
      </c>
      <c r="D847" s="55" t="s">
        <v>56</v>
      </c>
      <c r="E847" s="54" t="s">
        <v>7</v>
      </c>
      <c r="F847" s="54" t="s">
        <v>7</v>
      </c>
      <c r="G847" s="39">
        <f>G848</f>
        <v>2500</v>
      </c>
      <c r="H847" s="39">
        <f>H848</f>
        <v>0</v>
      </c>
      <c r="I847" s="39">
        <f>I848</f>
        <v>2500</v>
      </c>
    </row>
    <row r="848" spans="1:9" x14ac:dyDescent="0.2">
      <c r="A848" s="59" t="s">
        <v>28</v>
      </c>
      <c r="B848" s="11" t="s">
        <v>44</v>
      </c>
      <c r="C848" s="13" t="s">
        <v>10</v>
      </c>
      <c r="D848" s="13" t="s">
        <v>27</v>
      </c>
      <c r="E848" s="11" t="s">
        <v>7</v>
      </c>
      <c r="F848" s="11" t="s">
        <v>7</v>
      </c>
      <c r="G848" s="26">
        <f t="shared" ref="G848:I849" si="157">G849</f>
        <v>2500</v>
      </c>
      <c r="H848" s="26">
        <f t="shared" si="157"/>
        <v>0</v>
      </c>
      <c r="I848" s="26">
        <f t="shared" si="157"/>
        <v>2500</v>
      </c>
    </row>
    <row r="849" spans="1:11" x14ac:dyDescent="0.2">
      <c r="A849" s="5" t="s">
        <v>148</v>
      </c>
      <c r="B849" s="11" t="s">
        <v>44</v>
      </c>
      <c r="C849" s="13" t="s">
        <v>10</v>
      </c>
      <c r="D849" s="13" t="s">
        <v>27</v>
      </c>
      <c r="E849" s="11" t="s">
        <v>147</v>
      </c>
      <c r="F849" s="11" t="s">
        <v>7</v>
      </c>
      <c r="G849" s="26">
        <f t="shared" si="157"/>
        <v>2500</v>
      </c>
      <c r="H849" s="26">
        <f t="shared" si="157"/>
        <v>0</v>
      </c>
      <c r="I849" s="26">
        <f t="shared" si="157"/>
        <v>2500</v>
      </c>
    </row>
    <row r="850" spans="1:11" x14ac:dyDescent="0.2">
      <c r="A850" s="5" t="s">
        <v>343</v>
      </c>
      <c r="B850" s="11" t="s">
        <v>44</v>
      </c>
      <c r="C850" s="13" t="s">
        <v>10</v>
      </c>
      <c r="D850" s="13" t="s">
        <v>27</v>
      </c>
      <c r="E850" s="11" t="s">
        <v>342</v>
      </c>
      <c r="F850" s="11" t="s">
        <v>7</v>
      </c>
      <c r="G850" s="26">
        <f>G853</f>
        <v>2500</v>
      </c>
      <c r="H850" s="26">
        <f>H853</f>
        <v>0</v>
      </c>
      <c r="I850" s="26">
        <f>I853</f>
        <v>2500</v>
      </c>
    </row>
    <row r="851" spans="1:11" ht="38.25" x14ac:dyDescent="0.2">
      <c r="A851" s="106" t="s">
        <v>370</v>
      </c>
      <c r="B851" s="11" t="s">
        <v>44</v>
      </c>
      <c r="C851" s="13" t="s">
        <v>10</v>
      </c>
      <c r="D851" s="13" t="s">
        <v>27</v>
      </c>
      <c r="E851" s="11" t="s">
        <v>342</v>
      </c>
      <c r="F851" s="11" t="s">
        <v>173</v>
      </c>
      <c r="G851" s="26">
        <f t="shared" ref="G851:I852" si="158">G852</f>
        <v>2500</v>
      </c>
      <c r="H851" s="26">
        <f t="shared" si="158"/>
        <v>0</v>
      </c>
      <c r="I851" s="26">
        <f t="shared" si="158"/>
        <v>2500</v>
      </c>
    </row>
    <row r="852" spans="1:11" ht="51" x14ac:dyDescent="0.2">
      <c r="A852" s="106" t="s">
        <v>371</v>
      </c>
      <c r="B852" s="11" t="s">
        <v>44</v>
      </c>
      <c r="C852" s="13" t="s">
        <v>10</v>
      </c>
      <c r="D852" s="13" t="s">
        <v>27</v>
      </c>
      <c r="E852" s="11" t="s">
        <v>342</v>
      </c>
      <c r="F852" s="11" t="s">
        <v>174</v>
      </c>
      <c r="G852" s="26">
        <f t="shared" si="158"/>
        <v>2500</v>
      </c>
      <c r="H852" s="26">
        <f t="shared" si="158"/>
        <v>0</v>
      </c>
      <c r="I852" s="26">
        <f t="shared" si="158"/>
        <v>2500</v>
      </c>
    </row>
    <row r="853" spans="1:11" ht="38.25" x14ac:dyDescent="0.2">
      <c r="A853" s="78" t="s">
        <v>365</v>
      </c>
      <c r="B853" s="65" t="s">
        <v>44</v>
      </c>
      <c r="C853" s="66" t="s">
        <v>10</v>
      </c>
      <c r="D853" s="66" t="s">
        <v>27</v>
      </c>
      <c r="E853" s="65" t="s">
        <v>342</v>
      </c>
      <c r="F853" s="65" t="s">
        <v>86</v>
      </c>
      <c r="G853" s="67">
        <v>2500</v>
      </c>
      <c r="H853" s="67"/>
      <c r="I853" s="67">
        <f>G853+H853</f>
        <v>2500</v>
      </c>
    </row>
    <row r="854" spans="1:11" x14ac:dyDescent="0.2">
      <c r="A854" s="42" t="s">
        <v>51</v>
      </c>
      <c r="B854" s="60" t="s">
        <v>44</v>
      </c>
      <c r="C854" s="24" t="s">
        <v>16</v>
      </c>
      <c r="D854" s="24" t="s">
        <v>56</v>
      </c>
      <c r="E854" s="60"/>
      <c r="F854" s="60"/>
      <c r="G854" s="32">
        <f t="shared" ref="G854:I855" si="159">G855</f>
        <v>1000</v>
      </c>
      <c r="H854" s="32">
        <f t="shared" si="159"/>
        <v>0</v>
      </c>
      <c r="I854" s="32">
        <f t="shared" si="159"/>
        <v>1000</v>
      </c>
    </row>
    <row r="855" spans="1:11" x14ac:dyDescent="0.2">
      <c r="A855" s="61" t="s">
        <v>17</v>
      </c>
      <c r="B855" s="15" t="s">
        <v>44</v>
      </c>
      <c r="C855" s="12" t="s">
        <v>16</v>
      </c>
      <c r="D855" s="12" t="s">
        <v>8</v>
      </c>
      <c r="E855" s="15"/>
      <c r="F855" s="15"/>
      <c r="G855" s="33">
        <f t="shared" si="159"/>
        <v>1000</v>
      </c>
      <c r="H855" s="33">
        <f t="shared" si="159"/>
        <v>0</v>
      </c>
      <c r="I855" s="33">
        <f t="shared" si="159"/>
        <v>1000</v>
      </c>
    </row>
    <row r="856" spans="1:11" x14ac:dyDescent="0.2">
      <c r="A856" s="5" t="s">
        <v>148</v>
      </c>
      <c r="B856" s="100" t="s">
        <v>44</v>
      </c>
      <c r="C856" s="101" t="s">
        <v>16</v>
      </c>
      <c r="D856" s="101" t="s">
        <v>8</v>
      </c>
      <c r="E856" s="94" t="s">
        <v>147</v>
      </c>
      <c r="F856" s="100"/>
      <c r="G856" s="102">
        <f>G858</f>
        <v>1000</v>
      </c>
      <c r="H856" s="102">
        <f>H858</f>
        <v>0</v>
      </c>
      <c r="I856" s="102">
        <f>I858</f>
        <v>1000</v>
      </c>
    </row>
    <row r="857" spans="1:11" ht="24" x14ac:dyDescent="0.2">
      <c r="A857" s="93" t="s">
        <v>341</v>
      </c>
      <c r="B857" s="100" t="s">
        <v>44</v>
      </c>
      <c r="C857" s="101" t="s">
        <v>16</v>
      </c>
      <c r="D857" s="101" t="s">
        <v>8</v>
      </c>
      <c r="E857" s="94" t="s">
        <v>309</v>
      </c>
      <c r="F857" s="100"/>
      <c r="G857" s="102">
        <f t="shared" ref="G857:I860" si="160">G858</f>
        <v>1000</v>
      </c>
      <c r="H857" s="102">
        <f t="shared" si="160"/>
        <v>0</v>
      </c>
      <c r="I857" s="102">
        <f t="shared" si="160"/>
        <v>1000</v>
      </c>
    </row>
    <row r="858" spans="1:11" x14ac:dyDescent="0.2">
      <c r="A858" s="93" t="s">
        <v>311</v>
      </c>
      <c r="B858" s="94" t="s">
        <v>44</v>
      </c>
      <c r="C858" s="95" t="s">
        <v>16</v>
      </c>
      <c r="D858" s="95" t="s">
        <v>8</v>
      </c>
      <c r="E858" s="94" t="s">
        <v>310</v>
      </c>
      <c r="F858" s="94"/>
      <c r="G858" s="96">
        <f t="shared" si="160"/>
        <v>1000</v>
      </c>
      <c r="H858" s="96">
        <f t="shared" si="160"/>
        <v>0</v>
      </c>
      <c r="I858" s="96">
        <f t="shared" si="160"/>
        <v>1000</v>
      </c>
    </row>
    <row r="859" spans="1:11" ht="28.5" customHeight="1" x14ac:dyDescent="0.2">
      <c r="A859" s="113" t="s">
        <v>370</v>
      </c>
      <c r="B859" s="94" t="s">
        <v>44</v>
      </c>
      <c r="C859" s="95" t="s">
        <v>16</v>
      </c>
      <c r="D859" s="95" t="s">
        <v>8</v>
      </c>
      <c r="E859" s="94" t="s">
        <v>310</v>
      </c>
      <c r="F859" s="94" t="s">
        <v>173</v>
      </c>
      <c r="G859" s="96">
        <f t="shared" si="160"/>
        <v>1000</v>
      </c>
      <c r="H859" s="96">
        <f t="shared" si="160"/>
        <v>0</v>
      </c>
      <c r="I859" s="96">
        <f t="shared" si="160"/>
        <v>1000</v>
      </c>
    </row>
    <row r="860" spans="1:11" ht="26.25" customHeight="1" x14ac:dyDescent="0.2">
      <c r="A860" s="117" t="s">
        <v>371</v>
      </c>
      <c r="B860" s="94" t="s">
        <v>44</v>
      </c>
      <c r="C860" s="95" t="s">
        <v>16</v>
      </c>
      <c r="D860" s="95" t="s">
        <v>8</v>
      </c>
      <c r="E860" s="94" t="s">
        <v>310</v>
      </c>
      <c r="F860" s="94" t="s">
        <v>174</v>
      </c>
      <c r="G860" s="96">
        <f t="shared" si="160"/>
        <v>1000</v>
      </c>
      <c r="H860" s="96">
        <f t="shared" si="160"/>
        <v>0</v>
      </c>
      <c r="I860" s="96">
        <f t="shared" si="160"/>
        <v>1000</v>
      </c>
    </row>
    <row r="861" spans="1:11" ht="28.5" customHeight="1" x14ac:dyDescent="0.2">
      <c r="A861" s="103" t="s">
        <v>365</v>
      </c>
      <c r="B861" s="97" t="s">
        <v>44</v>
      </c>
      <c r="C861" s="98" t="s">
        <v>16</v>
      </c>
      <c r="D861" s="98" t="s">
        <v>8</v>
      </c>
      <c r="E861" s="97" t="s">
        <v>310</v>
      </c>
      <c r="F861" s="97" t="s">
        <v>86</v>
      </c>
      <c r="G861" s="99">
        <v>1000</v>
      </c>
      <c r="H861" s="99"/>
      <c r="I861" s="99">
        <f>G861+H861</f>
        <v>1000</v>
      </c>
    </row>
    <row r="862" spans="1:11" ht="31.5" x14ac:dyDescent="0.2">
      <c r="A862" s="199" t="s">
        <v>63</v>
      </c>
      <c r="B862" s="205" t="s">
        <v>39</v>
      </c>
      <c r="C862" s="208"/>
      <c r="D862" s="208"/>
      <c r="E862" s="205" t="s">
        <v>7</v>
      </c>
      <c r="F862" s="205" t="s">
        <v>7</v>
      </c>
      <c r="G862" s="221">
        <f>G863+G1044</f>
        <v>1049032.9999999998</v>
      </c>
      <c r="H862" s="221">
        <f>H863+H1044</f>
        <v>86.5</v>
      </c>
      <c r="I862" s="221">
        <f>I863+I1044</f>
        <v>1049119.4999999998</v>
      </c>
      <c r="J862" s="3"/>
      <c r="K862" s="3"/>
    </row>
    <row r="863" spans="1:11" x14ac:dyDescent="0.2">
      <c r="A863" s="42" t="s">
        <v>52</v>
      </c>
      <c r="B863" s="23" t="s">
        <v>39</v>
      </c>
      <c r="C863" s="44">
        <v>7</v>
      </c>
      <c r="D863" s="44">
        <v>0</v>
      </c>
      <c r="E863" s="23" t="s">
        <v>7</v>
      </c>
      <c r="F863" s="23" t="s">
        <v>7</v>
      </c>
      <c r="G863" s="25">
        <f>G864+G901+G962+G1009</f>
        <v>1030987.0999999999</v>
      </c>
      <c r="H863" s="25">
        <f>H864+H901+H962+H1009</f>
        <v>86.5</v>
      </c>
      <c r="I863" s="25">
        <f>I864+I901+I962+I1009</f>
        <v>1031073.5999999999</v>
      </c>
      <c r="J863" s="3"/>
      <c r="K863" s="3"/>
    </row>
    <row r="864" spans="1:11" x14ac:dyDescent="0.2">
      <c r="A864" s="5" t="s">
        <v>19</v>
      </c>
      <c r="B864" s="11" t="s">
        <v>39</v>
      </c>
      <c r="C864" s="10">
        <v>7</v>
      </c>
      <c r="D864" s="10">
        <v>1</v>
      </c>
      <c r="E864" s="11" t="s">
        <v>7</v>
      </c>
      <c r="F864" s="11" t="s">
        <v>7</v>
      </c>
      <c r="G864" s="26">
        <f>G865</f>
        <v>325463.39999999997</v>
      </c>
      <c r="H864" s="26">
        <f>H865</f>
        <v>1801.9</v>
      </c>
      <c r="I864" s="26">
        <f>I865</f>
        <v>327265.3</v>
      </c>
      <c r="J864" s="3"/>
      <c r="K864" s="3"/>
    </row>
    <row r="865" spans="1:11" x14ac:dyDescent="0.2">
      <c r="A865" s="5" t="s">
        <v>148</v>
      </c>
      <c r="B865" s="11" t="s">
        <v>39</v>
      </c>
      <c r="C865" s="10">
        <v>7</v>
      </c>
      <c r="D865" s="10">
        <v>1</v>
      </c>
      <c r="E865" s="11" t="s">
        <v>147</v>
      </c>
      <c r="F865" s="11"/>
      <c r="G865" s="26">
        <f>G867+G879+G886+G874+G894</f>
        <v>325463.39999999997</v>
      </c>
      <c r="H865" s="26">
        <f>H867+H879+H886+H874+H894</f>
        <v>1801.9</v>
      </c>
      <c r="I865" s="26">
        <f>I867+I879+I886+I874+I894</f>
        <v>327265.3</v>
      </c>
      <c r="J865" s="3"/>
      <c r="K865" s="3"/>
    </row>
    <row r="866" spans="1:11" ht="36" x14ac:dyDescent="0.2">
      <c r="A866" s="5" t="s">
        <v>195</v>
      </c>
      <c r="B866" s="11" t="s">
        <v>39</v>
      </c>
      <c r="C866" s="10">
        <v>7</v>
      </c>
      <c r="D866" s="10">
        <v>1</v>
      </c>
      <c r="E866" s="11" t="s">
        <v>196</v>
      </c>
      <c r="F866" s="11"/>
      <c r="G866" s="26">
        <f>G867</f>
        <v>74159.899999999994</v>
      </c>
      <c r="H866" s="26">
        <f>H867</f>
        <v>1801.9</v>
      </c>
      <c r="I866" s="26">
        <f>I867</f>
        <v>75961.799999999988</v>
      </c>
      <c r="J866" s="3"/>
      <c r="K866" s="3"/>
    </row>
    <row r="867" spans="1:11" ht="36" x14ac:dyDescent="0.2">
      <c r="A867" s="5" t="s">
        <v>369</v>
      </c>
      <c r="B867" s="11" t="s">
        <v>39</v>
      </c>
      <c r="C867" s="10">
        <v>7</v>
      </c>
      <c r="D867" s="10">
        <v>1</v>
      </c>
      <c r="E867" s="11" t="s">
        <v>196</v>
      </c>
      <c r="F867" s="11" t="s">
        <v>164</v>
      </c>
      <c r="G867" s="26">
        <f>G868+G871</f>
        <v>74159.899999999994</v>
      </c>
      <c r="H867" s="26">
        <f>H868+H871</f>
        <v>1801.9</v>
      </c>
      <c r="I867" s="26">
        <f>I868+I871</f>
        <v>75961.799999999988</v>
      </c>
      <c r="J867" s="3"/>
      <c r="K867" s="3"/>
    </row>
    <row r="868" spans="1:11" x14ac:dyDescent="0.2">
      <c r="A868" s="5" t="s">
        <v>167</v>
      </c>
      <c r="B868" s="11" t="s">
        <v>39</v>
      </c>
      <c r="C868" s="10">
        <v>7</v>
      </c>
      <c r="D868" s="10">
        <v>1</v>
      </c>
      <c r="E868" s="11" t="s">
        <v>196</v>
      </c>
      <c r="F868" s="11" t="s">
        <v>165</v>
      </c>
      <c r="G868" s="26">
        <f>G869+G870</f>
        <v>20708.7</v>
      </c>
      <c r="H868" s="26">
        <f>H869+H870</f>
        <v>686.9</v>
      </c>
      <c r="I868" s="26">
        <f>I869+I870</f>
        <v>21395.599999999999</v>
      </c>
      <c r="J868" s="3"/>
      <c r="K868" s="3"/>
    </row>
    <row r="869" spans="1:11" ht="60" x14ac:dyDescent="0.2">
      <c r="A869" s="213" t="s">
        <v>380</v>
      </c>
      <c r="B869" s="65" t="s">
        <v>39</v>
      </c>
      <c r="C869" s="70">
        <v>7</v>
      </c>
      <c r="D869" s="70">
        <v>1</v>
      </c>
      <c r="E869" s="65" t="s">
        <v>196</v>
      </c>
      <c r="F869" s="65" t="s">
        <v>96</v>
      </c>
      <c r="G869" s="67">
        <v>15608.5</v>
      </c>
      <c r="H869" s="67"/>
      <c r="I869" s="67">
        <f>G869+H869</f>
        <v>15608.5</v>
      </c>
      <c r="J869" s="3"/>
      <c r="K869" s="3"/>
    </row>
    <row r="870" spans="1:11" x14ac:dyDescent="0.2">
      <c r="A870" s="27" t="s">
        <v>97</v>
      </c>
      <c r="B870" s="65" t="s">
        <v>39</v>
      </c>
      <c r="C870" s="70">
        <v>7</v>
      </c>
      <c r="D870" s="70">
        <v>1</v>
      </c>
      <c r="E870" s="65" t="s">
        <v>196</v>
      </c>
      <c r="F870" s="65" t="s">
        <v>98</v>
      </c>
      <c r="G870" s="67">
        <v>5100.2</v>
      </c>
      <c r="H870" s="67">
        <v>686.9</v>
      </c>
      <c r="I870" s="67">
        <f>G870+H870</f>
        <v>5787.0999999999995</v>
      </c>
      <c r="J870" s="3"/>
      <c r="K870" s="3"/>
    </row>
    <row r="871" spans="1:11" ht="24" x14ac:dyDescent="0.2">
      <c r="A871" s="5" t="s">
        <v>198</v>
      </c>
      <c r="B871" s="11" t="s">
        <v>39</v>
      </c>
      <c r="C871" s="10">
        <v>7</v>
      </c>
      <c r="D871" s="10">
        <v>1</v>
      </c>
      <c r="E871" s="11" t="s">
        <v>196</v>
      </c>
      <c r="F871" s="11" t="s">
        <v>168</v>
      </c>
      <c r="G871" s="26">
        <f>G872+G873</f>
        <v>53451.199999999997</v>
      </c>
      <c r="H871" s="26">
        <f>H872+H873</f>
        <v>1115</v>
      </c>
      <c r="I871" s="26">
        <f>I872+I873</f>
        <v>54566.2</v>
      </c>
      <c r="J871" s="3"/>
      <c r="K871" s="3"/>
    </row>
    <row r="872" spans="1:11" ht="48" x14ac:dyDescent="0.2">
      <c r="A872" s="27" t="s">
        <v>381</v>
      </c>
      <c r="B872" s="65" t="s">
        <v>39</v>
      </c>
      <c r="C872" s="70">
        <v>7</v>
      </c>
      <c r="D872" s="70">
        <v>1</v>
      </c>
      <c r="E872" s="65" t="s">
        <v>196</v>
      </c>
      <c r="F872" s="65" t="s">
        <v>93</v>
      </c>
      <c r="G872" s="67">
        <v>47184.7</v>
      </c>
      <c r="H872" s="67"/>
      <c r="I872" s="67">
        <f>G872+H872</f>
        <v>47184.7</v>
      </c>
      <c r="J872" s="3"/>
      <c r="K872" s="3"/>
    </row>
    <row r="873" spans="1:11" x14ac:dyDescent="0.2">
      <c r="A873" s="27" t="s">
        <v>99</v>
      </c>
      <c r="B873" s="65" t="s">
        <v>39</v>
      </c>
      <c r="C873" s="70">
        <v>7</v>
      </c>
      <c r="D873" s="70">
        <v>1</v>
      </c>
      <c r="E873" s="65" t="s">
        <v>196</v>
      </c>
      <c r="F873" s="65" t="s">
        <v>100</v>
      </c>
      <c r="G873" s="67">
        <v>6266.5</v>
      </c>
      <c r="H873" s="67">
        <v>1115</v>
      </c>
      <c r="I873" s="67">
        <f>G873+H873</f>
        <v>7381.5</v>
      </c>
      <c r="J873" s="3"/>
      <c r="K873" s="3"/>
    </row>
    <row r="874" spans="1:11" ht="24" x14ac:dyDescent="0.2">
      <c r="A874" s="5" t="s">
        <v>468</v>
      </c>
      <c r="B874" s="11" t="s">
        <v>39</v>
      </c>
      <c r="C874" s="10">
        <v>7</v>
      </c>
      <c r="D874" s="10">
        <v>1</v>
      </c>
      <c r="E874" s="11" t="s">
        <v>232</v>
      </c>
      <c r="F874" s="11"/>
      <c r="G874" s="26">
        <f t="shared" ref="G874:I877" si="161">G875</f>
        <v>31.5</v>
      </c>
      <c r="H874" s="26">
        <f t="shared" si="161"/>
        <v>0</v>
      </c>
      <c r="I874" s="26">
        <f t="shared" si="161"/>
        <v>31.5</v>
      </c>
      <c r="J874" s="3"/>
      <c r="K874" s="3"/>
    </row>
    <row r="875" spans="1:11" x14ac:dyDescent="0.2">
      <c r="A875" s="5" t="s">
        <v>278</v>
      </c>
      <c r="B875" s="11" t="s">
        <v>39</v>
      </c>
      <c r="C875" s="10">
        <v>7</v>
      </c>
      <c r="D875" s="10">
        <v>1</v>
      </c>
      <c r="E875" s="11" t="s">
        <v>239</v>
      </c>
      <c r="F875" s="11"/>
      <c r="G875" s="26">
        <f t="shared" si="161"/>
        <v>31.5</v>
      </c>
      <c r="H875" s="26">
        <f t="shared" si="161"/>
        <v>0</v>
      </c>
      <c r="I875" s="26">
        <f t="shared" si="161"/>
        <v>31.5</v>
      </c>
      <c r="J875" s="3"/>
      <c r="K875" s="3"/>
    </row>
    <row r="876" spans="1:11" ht="36" x14ac:dyDescent="0.2">
      <c r="A876" s="5" t="s">
        <v>369</v>
      </c>
      <c r="B876" s="11" t="s">
        <v>39</v>
      </c>
      <c r="C876" s="10">
        <v>7</v>
      </c>
      <c r="D876" s="10">
        <v>1</v>
      </c>
      <c r="E876" s="11" t="s">
        <v>239</v>
      </c>
      <c r="F876" s="11" t="s">
        <v>164</v>
      </c>
      <c r="G876" s="26">
        <f t="shared" si="161"/>
        <v>31.5</v>
      </c>
      <c r="H876" s="26">
        <f t="shared" si="161"/>
        <v>0</v>
      </c>
      <c r="I876" s="26">
        <f t="shared" si="161"/>
        <v>31.5</v>
      </c>
      <c r="J876" s="3"/>
      <c r="K876" s="3"/>
    </row>
    <row r="877" spans="1:11" x14ac:dyDescent="0.2">
      <c r="A877" s="5" t="s">
        <v>167</v>
      </c>
      <c r="B877" s="11" t="s">
        <v>39</v>
      </c>
      <c r="C877" s="10">
        <v>7</v>
      </c>
      <c r="D877" s="10">
        <v>1</v>
      </c>
      <c r="E877" s="11" t="s">
        <v>239</v>
      </c>
      <c r="F877" s="11" t="s">
        <v>165</v>
      </c>
      <c r="G877" s="26">
        <f t="shared" si="161"/>
        <v>31.5</v>
      </c>
      <c r="H877" s="26">
        <f t="shared" si="161"/>
        <v>0</v>
      </c>
      <c r="I877" s="26">
        <f t="shared" si="161"/>
        <v>31.5</v>
      </c>
      <c r="J877" s="3"/>
      <c r="K877" s="3"/>
    </row>
    <row r="878" spans="1:11" x14ac:dyDescent="0.2">
      <c r="A878" s="27" t="s">
        <v>97</v>
      </c>
      <c r="B878" s="65" t="s">
        <v>39</v>
      </c>
      <c r="C878" s="70">
        <v>7</v>
      </c>
      <c r="D878" s="70">
        <v>1</v>
      </c>
      <c r="E878" s="65" t="s">
        <v>239</v>
      </c>
      <c r="F878" s="65" t="s">
        <v>98</v>
      </c>
      <c r="G878" s="67">
        <v>31.5</v>
      </c>
      <c r="H878" s="67"/>
      <c r="I878" s="67">
        <f>G878+H878</f>
        <v>31.5</v>
      </c>
      <c r="J878" s="3"/>
      <c r="K878" s="3"/>
    </row>
    <row r="879" spans="1:11" ht="24" x14ac:dyDescent="0.2">
      <c r="A879" s="5" t="s">
        <v>211</v>
      </c>
      <c r="B879" s="11" t="s">
        <v>39</v>
      </c>
      <c r="C879" s="10">
        <v>7</v>
      </c>
      <c r="D879" s="10">
        <v>1</v>
      </c>
      <c r="E879" s="11" t="s">
        <v>286</v>
      </c>
      <c r="F879" s="11"/>
      <c r="G879" s="26">
        <f t="shared" ref="G879:I880" si="162">G880</f>
        <v>760</v>
      </c>
      <c r="H879" s="26">
        <f t="shared" si="162"/>
        <v>0</v>
      </c>
      <c r="I879" s="26">
        <f t="shared" si="162"/>
        <v>760</v>
      </c>
      <c r="J879" s="3"/>
      <c r="K879" s="3"/>
    </row>
    <row r="880" spans="1:11" ht="36" x14ac:dyDescent="0.2">
      <c r="A880" s="5" t="s">
        <v>251</v>
      </c>
      <c r="B880" s="11" t="s">
        <v>39</v>
      </c>
      <c r="C880" s="10">
        <v>7</v>
      </c>
      <c r="D880" s="10">
        <v>1</v>
      </c>
      <c r="E880" s="11" t="s">
        <v>285</v>
      </c>
      <c r="F880" s="11"/>
      <c r="G880" s="26">
        <f t="shared" si="162"/>
        <v>760</v>
      </c>
      <c r="H880" s="26">
        <f t="shared" si="162"/>
        <v>0</v>
      </c>
      <c r="I880" s="26">
        <f t="shared" si="162"/>
        <v>760</v>
      </c>
      <c r="J880" s="3"/>
      <c r="K880" s="3"/>
    </row>
    <row r="881" spans="1:12" ht="36" x14ac:dyDescent="0.2">
      <c r="A881" s="5" t="s">
        <v>369</v>
      </c>
      <c r="B881" s="11" t="s">
        <v>39</v>
      </c>
      <c r="C881" s="10">
        <v>7</v>
      </c>
      <c r="D881" s="10">
        <v>1</v>
      </c>
      <c r="E881" s="11" t="s">
        <v>285</v>
      </c>
      <c r="F881" s="11" t="s">
        <v>164</v>
      </c>
      <c r="G881" s="26">
        <f>G882+G884</f>
        <v>760</v>
      </c>
      <c r="H881" s="26">
        <f>H882+H884</f>
        <v>0</v>
      </c>
      <c r="I881" s="26">
        <f>I882+I884</f>
        <v>760</v>
      </c>
      <c r="J881" s="3"/>
      <c r="K881" s="3"/>
    </row>
    <row r="882" spans="1:12" x14ac:dyDescent="0.2">
      <c r="A882" s="5" t="s">
        <v>167</v>
      </c>
      <c r="B882" s="11" t="s">
        <v>39</v>
      </c>
      <c r="C882" s="10">
        <v>7</v>
      </c>
      <c r="D882" s="10">
        <v>1</v>
      </c>
      <c r="E882" s="11" t="s">
        <v>285</v>
      </c>
      <c r="F882" s="11" t="s">
        <v>165</v>
      </c>
      <c r="G882" s="26">
        <f>G883</f>
        <v>400</v>
      </c>
      <c r="H882" s="26">
        <f>H883</f>
        <v>0</v>
      </c>
      <c r="I882" s="26">
        <f>I883</f>
        <v>400</v>
      </c>
      <c r="J882" s="3"/>
      <c r="K882" s="3"/>
    </row>
    <row r="883" spans="1:12" x14ac:dyDescent="0.2">
      <c r="A883" s="27" t="s">
        <v>97</v>
      </c>
      <c r="B883" s="65" t="s">
        <v>39</v>
      </c>
      <c r="C883" s="70">
        <v>7</v>
      </c>
      <c r="D883" s="70">
        <v>1</v>
      </c>
      <c r="E883" s="65" t="s">
        <v>285</v>
      </c>
      <c r="F883" s="65" t="s">
        <v>98</v>
      </c>
      <c r="G883" s="67">
        <v>400</v>
      </c>
      <c r="H883" s="67"/>
      <c r="I883" s="67">
        <f>G883+H883</f>
        <v>400</v>
      </c>
      <c r="J883" s="3"/>
      <c r="K883" s="3"/>
    </row>
    <row r="884" spans="1:12" x14ac:dyDescent="0.2">
      <c r="A884" s="5" t="s">
        <v>169</v>
      </c>
      <c r="B884" s="11" t="s">
        <v>39</v>
      </c>
      <c r="C884" s="10">
        <v>7</v>
      </c>
      <c r="D884" s="10">
        <v>1</v>
      </c>
      <c r="E884" s="11" t="s">
        <v>285</v>
      </c>
      <c r="F884" s="11" t="s">
        <v>168</v>
      </c>
      <c r="G884" s="26">
        <f>G885</f>
        <v>360</v>
      </c>
      <c r="H884" s="26">
        <f>H885</f>
        <v>0</v>
      </c>
      <c r="I884" s="26">
        <f>I885</f>
        <v>360</v>
      </c>
      <c r="J884" s="3"/>
      <c r="K884" s="3"/>
      <c r="L884" s="3"/>
    </row>
    <row r="885" spans="1:12" x14ac:dyDescent="0.2">
      <c r="A885" s="27" t="s">
        <v>99</v>
      </c>
      <c r="B885" s="65" t="s">
        <v>39</v>
      </c>
      <c r="C885" s="70">
        <v>7</v>
      </c>
      <c r="D885" s="70">
        <v>1</v>
      </c>
      <c r="E885" s="65" t="s">
        <v>285</v>
      </c>
      <c r="F885" s="65" t="s">
        <v>100</v>
      </c>
      <c r="G885" s="67">
        <v>360</v>
      </c>
      <c r="H885" s="67"/>
      <c r="I885" s="67">
        <f>G885+H885</f>
        <v>360</v>
      </c>
      <c r="J885" s="3"/>
      <c r="K885" s="3"/>
    </row>
    <row r="886" spans="1:12" ht="36" x14ac:dyDescent="0.2">
      <c r="A886" s="5" t="s">
        <v>408</v>
      </c>
      <c r="B886" s="11" t="s">
        <v>39</v>
      </c>
      <c r="C886" s="10">
        <v>7</v>
      </c>
      <c r="D886" s="10">
        <v>1</v>
      </c>
      <c r="E886" s="11" t="s">
        <v>362</v>
      </c>
      <c r="F886" s="11"/>
      <c r="G886" s="26">
        <f>G887</f>
        <v>249788.2</v>
      </c>
      <c r="H886" s="26">
        <f>H887</f>
        <v>0</v>
      </c>
      <c r="I886" s="26">
        <f>I887</f>
        <v>249788.2</v>
      </c>
      <c r="J886" s="3"/>
      <c r="K886" s="3"/>
    </row>
    <row r="887" spans="1:12" ht="36" x14ac:dyDescent="0.2">
      <c r="A887" s="5" t="s">
        <v>369</v>
      </c>
      <c r="B887" s="11" t="s">
        <v>39</v>
      </c>
      <c r="C887" s="10">
        <v>7</v>
      </c>
      <c r="D887" s="10">
        <v>1</v>
      </c>
      <c r="E887" s="11" t="s">
        <v>362</v>
      </c>
      <c r="F887" s="11" t="s">
        <v>164</v>
      </c>
      <c r="G887" s="26">
        <f>G888+G891</f>
        <v>249788.2</v>
      </c>
      <c r="H887" s="26">
        <f>H888+H891</f>
        <v>0</v>
      </c>
      <c r="I887" s="26">
        <f>I888+I891</f>
        <v>249788.2</v>
      </c>
      <c r="J887" s="3"/>
      <c r="K887" s="3"/>
    </row>
    <row r="888" spans="1:12" x14ac:dyDescent="0.2">
      <c r="A888" s="5" t="s">
        <v>167</v>
      </c>
      <c r="B888" s="11" t="s">
        <v>39</v>
      </c>
      <c r="C888" s="10">
        <v>7</v>
      </c>
      <c r="D888" s="10">
        <v>1</v>
      </c>
      <c r="E888" s="11" t="s">
        <v>362</v>
      </c>
      <c r="F888" s="11" t="s">
        <v>165</v>
      </c>
      <c r="G888" s="26">
        <f t="shared" ref="G888:I889" si="163">G889</f>
        <v>64275.199999999997</v>
      </c>
      <c r="H888" s="26">
        <f t="shared" si="163"/>
        <v>0</v>
      </c>
      <c r="I888" s="26">
        <f t="shared" si="163"/>
        <v>64275.199999999997</v>
      </c>
      <c r="J888" s="3"/>
      <c r="K888" s="3"/>
    </row>
    <row r="889" spans="1:12" ht="42" customHeight="1" x14ac:dyDescent="0.2">
      <c r="A889" s="5" t="s">
        <v>380</v>
      </c>
      <c r="B889" s="11" t="s">
        <v>39</v>
      </c>
      <c r="C889" s="10">
        <v>7</v>
      </c>
      <c r="D889" s="10">
        <v>1</v>
      </c>
      <c r="E889" s="11" t="s">
        <v>362</v>
      </c>
      <c r="F889" s="11" t="s">
        <v>96</v>
      </c>
      <c r="G889" s="26">
        <f t="shared" si="163"/>
        <v>64275.199999999997</v>
      </c>
      <c r="H889" s="26">
        <f t="shared" si="163"/>
        <v>0</v>
      </c>
      <c r="I889" s="26">
        <f t="shared" si="163"/>
        <v>64275.199999999997</v>
      </c>
      <c r="J889" s="3"/>
      <c r="K889" s="3"/>
    </row>
    <row r="890" spans="1:12" x14ac:dyDescent="0.2">
      <c r="A890" s="27" t="s">
        <v>65</v>
      </c>
      <c r="B890" s="65" t="s">
        <v>39</v>
      </c>
      <c r="C890" s="70">
        <v>7</v>
      </c>
      <c r="D890" s="70">
        <v>1</v>
      </c>
      <c r="E890" s="65" t="s">
        <v>362</v>
      </c>
      <c r="F890" s="65" t="s">
        <v>96</v>
      </c>
      <c r="G890" s="67">
        <v>64275.199999999997</v>
      </c>
      <c r="H890" s="67">
        <v>0</v>
      </c>
      <c r="I890" s="67">
        <f>G890+H890</f>
        <v>64275.199999999997</v>
      </c>
      <c r="J890" s="3"/>
      <c r="K890" s="3"/>
    </row>
    <row r="891" spans="1:12" ht="24" x14ac:dyDescent="0.2">
      <c r="A891" s="5" t="s">
        <v>198</v>
      </c>
      <c r="B891" s="11" t="s">
        <v>39</v>
      </c>
      <c r="C891" s="10">
        <v>7</v>
      </c>
      <c r="D891" s="10">
        <v>1</v>
      </c>
      <c r="E891" s="11" t="s">
        <v>362</v>
      </c>
      <c r="F891" s="11" t="s">
        <v>168</v>
      </c>
      <c r="G891" s="26">
        <f t="shared" ref="G891:I892" si="164">G892</f>
        <v>185513</v>
      </c>
      <c r="H891" s="26">
        <f t="shared" si="164"/>
        <v>0</v>
      </c>
      <c r="I891" s="26">
        <f t="shared" si="164"/>
        <v>185513</v>
      </c>
      <c r="J891" s="3"/>
      <c r="K891" s="3"/>
    </row>
    <row r="892" spans="1:12" ht="38.25" customHeight="1" x14ac:dyDescent="0.2">
      <c r="A892" s="5" t="s">
        <v>381</v>
      </c>
      <c r="B892" s="11" t="s">
        <v>39</v>
      </c>
      <c r="C892" s="10">
        <v>7</v>
      </c>
      <c r="D892" s="10">
        <v>1</v>
      </c>
      <c r="E892" s="11" t="s">
        <v>362</v>
      </c>
      <c r="F892" s="11" t="s">
        <v>93</v>
      </c>
      <c r="G892" s="26">
        <f t="shared" si="164"/>
        <v>185513</v>
      </c>
      <c r="H892" s="26">
        <f t="shared" si="164"/>
        <v>0</v>
      </c>
      <c r="I892" s="26">
        <f t="shared" si="164"/>
        <v>185513</v>
      </c>
      <c r="J892" s="3"/>
      <c r="K892" s="3"/>
    </row>
    <row r="893" spans="1:12" x14ac:dyDescent="0.2">
      <c r="A893" s="27" t="s">
        <v>65</v>
      </c>
      <c r="B893" s="65" t="s">
        <v>39</v>
      </c>
      <c r="C893" s="70">
        <v>7</v>
      </c>
      <c r="D893" s="70">
        <v>1</v>
      </c>
      <c r="E893" s="65" t="s">
        <v>362</v>
      </c>
      <c r="F893" s="65" t="s">
        <v>93</v>
      </c>
      <c r="G893" s="67">
        <v>185513</v>
      </c>
      <c r="H893" s="67">
        <v>0</v>
      </c>
      <c r="I893" s="67">
        <f>G893+H893</f>
        <v>185513</v>
      </c>
      <c r="J893" s="3"/>
      <c r="K893" s="3"/>
    </row>
    <row r="894" spans="1:12" ht="24" x14ac:dyDescent="0.2">
      <c r="A894" s="5" t="s">
        <v>282</v>
      </c>
      <c r="B894" s="11" t="s">
        <v>39</v>
      </c>
      <c r="C894" s="10">
        <v>7</v>
      </c>
      <c r="D894" s="10">
        <v>1</v>
      </c>
      <c r="E894" s="11" t="s">
        <v>488</v>
      </c>
      <c r="F894" s="11"/>
      <c r="G894" s="26">
        <f t="shared" ref="G894:I895" si="165">G895</f>
        <v>723.8</v>
      </c>
      <c r="H894" s="26">
        <f t="shared" si="165"/>
        <v>0</v>
      </c>
      <c r="I894" s="26">
        <f t="shared" si="165"/>
        <v>723.8</v>
      </c>
      <c r="J894" s="3"/>
      <c r="K894" s="3"/>
    </row>
    <row r="895" spans="1:12" ht="24" x14ac:dyDescent="0.2">
      <c r="A895" s="5" t="s">
        <v>470</v>
      </c>
      <c r="B895" s="11" t="s">
        <v>39</v>
      </c>
      <c r="C895" s="10">
        <v>7</v>
      </c>
      <c r="D895" s="10">
        <v>1</v>
      </c>
      <c r="E895" s="11" t="s">
        <v>489</v>
      </c>
      <c r="F895" s="11"/>
      <c r="G895" s="26">
        <f t="shared" si="165"/>
        <v>723.8</v>
      </c>
      <c r="H895" s="26">
        <f t="shared" si="165"/>
        <v>0</v>
      </c>
      <c r="I895" s="26">
        <f t="shared" si="165"/>
        <v>723.8</v>
      </c>
      <c r="J895" s="3"/>
      <c r="K895" s="3"/>
    </row>
    <row r="896" spans="1:12" ht="36" x14ac:dyDescent="0.2">
      <c r="A896" s="5" t="s">
        <v>369</v>
      </c>
      <c r="B896" s="11" t="s">
        <v>39</v>
      </c>
      <c r="C896" s="10">
        <v>7</v>
      </c>
      <c r="D896" s="10">
        <v>1</v>
      </c>
      <c r="E896" s="11" t="s">
        <v>489</v>
      </c>
      <c r="F896" s="11" t="s">
        <v>164</v>
      </c>
      <c r="G896" s="26">
        <f>G897+G899</f>
        <v>723.8</v>
      </c>
      <c r="H896" s="26">
        <f>H897+H899</f>
        <v>0</v>
      </c>
      <c r="I896" s="26">
        <f>I897+I899</f>
        <v>723.8</v>
      </c>
      <c r="J896" s="3"/>
      <c r="K896" s="3"/>
    </row>
    <row r="897" spans="1:11" x14ac:dyDescent="0.2">
      <c r="A897" s="5" t="s">
        <v>167</v>
      </c>
      <c r="B897" s="11" t="s">
        <v>39</v>
      </c>
      <c r="C897" s="10">
        <v>7</v>
      </c>
      <c r="D897" s="10">
        <v>1</v>
      </c>
      <c r="E897" s="11" t="s">
        <v>489</v>
      </c>
      <c r="F897" s="11" t="s">
        <v>165</v>
      </c>
      <c r="G897" s="26">
        <f>G898</f>
        <v>269</v>
      </c>
      <c r="H897" s="26">
        <f>H898</f>
        <v>0</v>
      </c>
      <c r="I897" s="26">
        <f>I898</f>
        <v>269</v>
      </c>
      <c r="J897" s="3"/>
      <c r="K897" s="3"/>
    </row>
    <row r="898" spans="1:11" x14ac:dyDescent="0.2">
      <c r="A898" s="27" t="s">
        <v>97</v>
      </c>
      <c r="B898" s="65" t="s">
        <v>39</v>
      </c>
      <c r="C898" s="70">
        <v>7</v>
      </c>
      <c r="D898" s="70">
        <v>1</v>
      </c>
      <c r="E898" s="65" t="s">
        <v>489</v>
      </c>
      <c r="F898" s="65" t="s">
        <v>98</v>
      </c>
      <c r="G898" s="67">
        <v>269</v>
      </c>
      <c r="H898" s="67">
        <v>0</v>
      </c>
      <c r="I898" s="67">
        <f>G898+H898</f>
        <v>269</v>
      </c>
      <c r="J898" s="3"/>
      <c r="K898" s="3"/>
    </row>
    <row r="899" spans="1:11" x14ac:dyDescent="0.2">
      <c r="A899" s="5" t="s">
        <v>169</v>
      </c>
      <c r="B899" s="11" t="s">
        <v>39</v>
      </c>
      <c r="C899" s="10">
        <v>7</v>
      </c>
      <c r="D899" s="10">
        <v>1</v>
      </c>
      <c r="E899" s="11" t="s">
        <v>489</v>
      </c>
      <c r="F899" s="11" t="s">
        <v>168</v>
      </c>
      <c r="G899" s="26">
        <f>G900</f>
        <v>454.8</v>
      </c>
      <c r="H899" s="26">
        <f>H900</f>
        <v>0</v>
      </c>
      <c r="I899" s="26">
        <f>I900</f>
        <v>454.8</v>
      </c>
      <c r="J899" s="3"/>
      <c r="K899" s="3"/>
    </row>
    <row r="900" spans="1:11" x14ac:dyDescent="0.2">
      <c r="A900" s="27" t="s">
        <v>99</v>
      </c>
      <c r="B900" s="65" t="s">
        <v>39</v>
      </c>
      <c r="C900" s="70">
        <v>7</v>
      </c>
      <c r="D900" s="70">
        <v>1</v>
      </c>
      <c r="E900" s="65" t="s">
        <v>489</v>
      </c>
      <c r="F900" s="65" t="s">
        <v>100</v>
      </c>
      <c r="G900" s="67">
        <v>454.8</v>
      </c>
      <c r="H900" s="67">
        <v>0</v>
      </c>
      <c r="I900" s="67">
        <f>G900+H900</f>
        <v>454.8</v>
      </c>
      <c r="J900" s="3"/>
      <c r="K900" s="3"/>
    </row>
    <row r="901" spans="1:11" x14ac:dyDescent="0.2">
      <c r="A901" s="5" t="s">
        <v>20</v>
      </c>
      <c r="B901" s="11" t="s">
        <v>39</v>
      </c>
      <c r="C901" s="10">
        <v>7</v>
      </c>
      <c r="D901" s="10">
        <v>2</v>
      </c>
      <c r="E901" s="11"/>
      <c r="F901" s="11" t="s">
        <v>7</v>
      </c>
      <c r="G901" s="26">
        <f>G902</f>
        <v>636171</v>
      </c>
      <c r="H901" s="26">
        <f>H902</f>
        <v>-1715.4</v>
      </c>
      <c r="I901" s="26">
        <f>I902</f>
        <v>634455.6</v>
      </c>
      <c r="J901" s="3"/>
      <c r="K901" s="3"/>
    </row>
    <row r="902" spans="1:11" x14ac:dyDescent="0.2">
      <c r="A902" s="5" t="s">
        <v>148</v>
      </c>
      <c r="B902" s="11" t="s">
        <v>39</v>
      </c>
      <c r="C902" s="10">
        <v>7</v>
      </c>
      <c r="D902" s="10">
        <v>2</v>
      </c>
      <c r="E902" s="11" t="s">
        <v>147</v>
      </c>
      <c r="F902" s="11"/>
      <c r="G902" s="26">
        <f>G903+G912+G919+G924+G929+G945+G955+G950+G936+G940</f>
        <v>636171</v>
      </c>
      <c r="H902" s="26">
        <f>H903+H912+H919+H924+H929+H945+H955+H950+H936+H940</f>
        <v>-1715.4</v>
      </c>
      <c r="I902" s="26">
        <f>I903+I912+I919+I924+I929+I945+I955+I950+I936+I940</f>
        <v>634455.6</v>
      </c>
      <c r="J902" s="3"/>
      <c r="K902" s="3"/>
    </row>
    <row r="903" spans="1:11" ht="36" x14ac:dyDescent="0.2">
      <c r="A903" s="5" t="s">
        <v>195</v>
      </c>
      <c r="B903" s="11" t="s">
        <v>39</v>
      </c>
      <c r="C903" s="10">
        <v>7</v>
      </c>
      <c r="D903" s="10">
        <v>2</v>
      </c>
      <c r="E903" s="11" t="s">
        <v>196</v>
      </c>
      <c r="F903" s="11"/>
      <c r="G903" s="26">
        <f>G904</f>
        <v>163042.30000000002</v>
      </c>
      <c r="H903" s="26">
        <f>H904</f>
        <v>-1801.9</v>
      </c>
      <c r="I903" s="26">
        <f>I904</f>
        <v>161240.40000000002</v>
      </c>
      <c r="J903" s="3"/>
      <c r="K903" s="3"/>
    </row>
    <row r="904" spans="1:11" ht="36" x14ac:dyDescent="0.2">
      <c r="A904" s="5" t="s">
        <v>369</v>
      </c>
      <c r="B904" s="11" t="s">
        <v>39</v>
      </c>
      <c r="C904" s="10">
        <v>7</v>
      </c>
      <c r="D904" s="10">
        <v>2</v>
      </c>
      <c r="E904" s="11" t="s">
        <v>197</v>
      </c>
      <c r="F904" s="11" t="s">
        <v>164</v>
      </c>
      <c r="G904" s="26">
        <f>G905+G908</f>
        <v>163042.30000000002</v>
      </c>
      <c r="H904" s="26">
        <f>H905+H908</f>
        <v>-1801.9</v>
      </c>
      <c r="I904" s="26">
        <f>I905+I908</f>
        <v>161240.40000000002</v>
      </c>
      <c r="J904" s="3"/>
      <c r="K904" s="3"/>
    </row>
    <row r="905" spans="1:11" x14ac:dyDescent="0.2">
      <c r="A905" s="5" t="s">
        <v>167</v>
      </c>
      <c r="B905" s="11" t="s">
        <v>39</v>
      </c>
      <c r="C905" s="10">
        <v>7</v>
      </c>
      <c r="D905" s="10">
        <v>2</v>
      </c>
      <c r="E905" s="11" t="s">
        <v>196</v>
      </c>
      <c r="F905" s="11" t="s">
        <v>165</v>
      </c>
      <c r="G905" s="26">
        <f>G906+G907</f>
        <v>132211.30000000002</v>
      </c>
      <c r="H905" s="26">
        <f>H906+H907</f>
        <v>-1801.9</v>
      </c>
      <c r="I905" s="26">
        <f>I906+I907</f>
        <v>130409.40000000001</v>
      </c>
      <c r="J905" s="3"/>
      <c r="K905" s="3"/>
    </row>
    <row r="906" spans="1:11" ht="40.5" customHeight="1" x14ac:dyDescent="0.2">
      <c r="A906" s="27" t="s">
        <v>380</v>
      </c>
      <c r="B906" s="65" t="s">
        <v>39</v>
      </c>
      <c r="C906" s="70">
        <v>7</v>
      </c>
      <c r="D906" s="70">
        <v>2</v>
      </c>
      <c r="E906" s="65" t="s">
        <v>196</v>
      </c>
      <c r="F906" s="65" t="s">
        <v>96</v>
      </c>
      <c r="G906" s="67">
        <v>108086.6</v>
      </c>
      <c r="H906" s="67"/>
      <c r="I906" s="67">
        <f>G906+H906</f>
        <v>108086.6</v>
      </c>
      <c r="J906" s="3"/>
      <c r="K906" s="3"/>
    </row>
    <row r="907" spans="1:11" x14ac:dyDescent="0.2">
      <c r="A907" s="27" t="s">
        <v>101</v>
      </c>
      <c r="B907" s="65" t="s">
        <v>39</v>
      </c>
      <c r="C907" s="70">
        <v>7</v>
      </c>
      <c r="D907" s="70">
        <v>2</v>
      </c>
      <c r="E907" s="65" t="s">
        <v>196</v>
      </c>
      <c r="F907" s="65" t="s">
        <v>98</v>
      </c>
      <c r="G907" s="67">
        <v>24124.7</v>
      </c>
      <c r="H907" s="67">
        <v>-1801.9</v>
      </c>
      <c r="I907" s="67">
        <f>G907+H907</f>
        <v>22322.799999999999</v>
      </c>
      <c r="J907" s="3"/>
      <c r="K907" s="3"/>
    </row>
    <row r="908" spans="1:11" ht="24" x14ac:dyDescent="0.2">
      <c r="A908" s="5" t="s">
        <v>198</v>
      </c>
      <c r="B908" s="11" t="s">
        <v>39</v>
      </c>
      <c r="C908" s="10">
        <v>7</v>
      </c>
      <c r="D908" s="10">
        <v>2</v>
      </c>
      <c r="E908" s="11" t="s">
        <v>196</v>
      </c>
      <c r="F908" s="11" t="s">
        <v>168</v>
      </c>
      <c r="G908" s="26">
        <f>G909+G911</f>
        <v>30831</v>
      </c>
      <c r="H908" s="26">
        <f>H909+H911</f>
        <v>0</v>
      </c>
      <c r="I908" s="26">
        <f>I909+I911</f>
        <v>30831</v>
      </c>
      <c r="J908" s="3"/>
      <c r="K908" s="3"/>
    </row>
    <row r="909" spans="1:11" ht="39.75" customHeight="1" x14ac:dyDescent="0.2">
      <c r="A909" s="27" t="s">
        <v>381</v>
      </c>
      <c r="B909" s="65" t="s">
        <v>39</v>
      </c>
      <c r="C909" s="70">
        <v>7</v>
      </c>
      <c r="D909" s="70">
        <v>2</v>
      </c>
      <c r="E909" s="65" t="s">
        <v>196</v>
      </c>
      <c r="F909" s="65" t="s">
        <v>93</v>
      </c>
      <c r="G909" s="67">
        <v>29771</v>
      </c>
      <c r="H909" s="67">
        <v>0</v>
      </c>
      <c r="I909" s="67">
        <f>G909+H909</f>
        <v>29771</v>
      </c>
      <c r="J909" s="3"/>
      <c r="K909" s="3"/>
    </row>
    <row r="910" spans="1:11" ht="15.75" customHeight="1" x14ac:dyDescent="0.2">
      <c r="A910" s="27" t="s">
        <v>546</v>
      </c>
      <c r="B910" s="65" t="s">
        <v>39</v>
      </c>
      <c r="C910" s="70">
        <v>7</v>
      </c>
      <c r="D910" s="70">
        <v>2</v>
      </c>
      <c r="E910" s="65" t="s">
        <v>196</v>
      </c>
      <c r="F910" s="65" t="s">
        <v>93</v>
      </c>
      <c r="G910" s="67">
        <v>986.6</v>
      </c>
      <c r="H910" s="67">
        <v>0</v>
      </c>
      <c r="I910" s="67">
        <f>G910+H910</f>
        <v>986.6</v>
      </c>
      <c r="J910" s="3"/>
      <c r="K910" s="3"/>
    </row>
    <row r="911" spans="1:11" ht="19.5" customHeight="1" x14ac:dyDescent="0.2">
      <c r="A911" s="27" t="s">
        <v>99</v>
      </c>
      <c r="B911" s="65" t="s">
        <v>39</v>
      </c>
      <c r="C911" s="70">
        <v>7</v>
      </c>
      <c r="D911" s="70">
        <v>2</v>
      </c>
      <c r="E911" s="65" t="s">
        <v>196</v>
      </c>
      <c r="F911" s="65" t="s">
        <v>100</v>
      </c>
      <c r="G911" s="67">
        <v>1060</v>
      </c>
      <c r="H911" s="67"/>
      <c r="I911" s="67">
        <f>G911+H911</f>
        <v>1060</v>
      </c>
      <c r="J911" s="3"/>
      <c r="K911" s="3"/>
    </row>
    <row r="912" spans="1:11" ht="24" x14ac:dyDescent="0.2">
      <c r="A912" s="5" t="s">
        <v>468</v>
      </c>
      <c r="B912" s="11" t="s">
        <v>39</v>
      </c>
      <c r="C912" s="10">
        <v>7</v>
      </c>
      <c r="D912" s="10">
        <v>2</v>
      </c>
      <c r="E912" s="11" t="s">
        <v>232</v>
      </c>
      <c r="F912" s="11"/>
      <c r="G912" s="26">
        <f t="shared" ref="G912:I915" si="166">G913</f>
        <v>526</v>
      </c>
      <c r="H912" s="26">
        <f t="shared" si="166"/>
        <v>0</v>
      </c>
      <c r="I912" s="26">
        <f t="shared" si="166"/>
        <v>526</v>
      </c>
      <c r="J912" s="3"/>
      <c r="K912" s="3"/>
    </row>
    <row r="913" spans="1:11" x14ac:dyDescent="0.2">
      <c r="A913" s="5" t="s">
        <v>235</v>
      </c>
      <c r="B913" s="11" t="s">
        <v>39</v>
      </c>
      <c r="C913" s="10">
        <v>7</v>
      </c>
      <c r="D913" s="10">
        <v>2</v>
      </c>
      <c r="E913" s="11" t="s">
        <v>236</v>
      </c>
      <c r="F913" s="11"/>
      <c r="G913" s="26">
        <f t="shared" si="166"/>
        <v>526</v>
      </c>
      <c r="H913" s="26">
        <f t="shared" si="166"/>
        <v>0</v>
      </c>
      <c r="I913" s="26">
        <f t="shared" si="166"/>
        <v>526</v>
      </c>
      <c r="J913" s="3"/>
      <c r="K913" s="3"/>
    </row>
    <row r="914" spans="1:11" ht="36" x14ac:dyDescent="0.2">
      <c r="A914" s="5" t="s">
        <v>369</v>
      </c>
      <c r="B914" s="11" t="s">
        <v>39</v>
      </c>
      <c r="C914" s="10">
        <v>7</v>
      </c>
      <c r="D914" s="10">
        <v>2</v>
      </c>
      <c r="E914" s="11" t="s">
        <v>236</v>
      </c>
      <c r="F914" s="11" t="s">
        <v>164</v>
      </c>
      <c r="G914" s="26">
        <f>G915+G917</f>
        <v>526</v>
      </c>
      <c r="H914" s="26">
        <f>H915+H917</f>
        <v>0</v>
      </c>
      <c r="I914" s="26">
        <f>I915+I917</f>
        <v>526</v>
      </c>
      <c r="J914" s="3"/>
      <c r="K914" s="3"/>
    </row>
    <row r="915" spans="1:11" x14ac:dyDescent="0.2">
      <c r="A915" s="5" t="s">
        <v>167</v>
      </c>
      <c r="B915" s="11" t="s">
        <v>39</v>
      </c>
      <c r="C915" s="10">
        <v>7</v>
      </c>
      <c r="D915" s="10">
        <v>2</v>
      </c>
      <c r="E915" s="11" t="s">
        <v>236</v>
      </c>
      <c r="F915" s="11" t="s">
        <v>165</v>
      </c>
      <c r="G915" s="26">
        <f t="shared" si="166"/>
        <v>70</v>
      </c>
      <c r="H915" s="26">
        <f t="shared" si="166"/>
        <v>0</v>
      </c>
      <c r="I915" s="26">
        <f t="shared" si="166"/>
        <v>70</v>
      </c>
      <c r="J915" s="3"/>
      <c r="K915" s="3"/>
    </row>
    <row r="916" spans="1:11" x14ac:dyDescent="0.2">
      <c r="A916" s="27" t="s">
        <v>97</v>
      </c>
      <c r="B916" s="65" t="s">
        <v>39</v>
      </c>
      <c r="C916" s="70">
        <v>7</v>
      </c>
      <c r="D916" s="70">
        <v>2</v>
      </c>
      <c r="E916" s="65" t="s">
        <v>236</v>
      </c>
      <c r="F916" s="65" t="s">
        <v>98</v>
      </c>
      <c r="G916" s="67">
        <v>70</v>
      </c>
      <c r="H916" s="67">
        <v>0</v>
      </c>
      <c r="I916" s="67">
        <f>G916+H916</f>
        <v>70</v>
      </c>
      <c r="J916" s="3"/>
      <c r="K916" s="3"/>
    </row>
    <row r="917" spans="1:11" ht="21.75" customHeight="1" x14ac:dyDescent="0.2">
      <c r="A917" s="5" t="s">
        <v>198</v>
      </c>
      <c r="B917" s="11" t="s">
        <v>39</v>
      </c>
      <c r="C917" s="10">
        <v>7</v>
      </c>
      <c r="D917" s="10">
        <v>2</v>
      </c>
      <c r="E917" s="11" t="s">
        <v>236</v>
      </c>
      <c r="F917" s="11" t="s">
        <v>168</v>
      </c>
      <c r="G917" s="26">
        <f>G918</f>
        <v>456</v>
      </c>
      <c r="H917" s="26">
        <f>H918</f>
        <v>0</v>
      </c>
      <c r="I917" s="26">
        <f>I918</f>
        <v>456</v>
      </c>
      <c r="J917" s="3"/>
      <c r="K917" s="3"/>
    </row>
    <row r="918" spans="1:11" x14ac:dyDescent="0.2">
      <c r="A918" s="27" t="s">
        <v>99</v>
      </c>
      <c r="B918" s="65" t="s">
        <v>39</v>
      </c>
      <c r="C918" s="70">
        <v>7</v>
      </c>
      <c r="D918" s="70">
        <v>2</v>
      </c>
      <c r="E918" s="65" t="s">
        <v>236</v>
      </c>
      <c r="F918" s="65" t="s">
        <v>100</v>
      </c>
      <c r="G918" s="67">
        <v>456</v>
      </c>
      <c r="H918" s="67">
        <v>0</v>
      </c>
      <c r="I918" s="67">
        <f>G918+H918</f>
        <v>456</v>
      </c>
      <c r="J918" s="3"/>
      <c r="K918" s="3"/>
    </row>
    <row r="919" spans="1:11" x14ac:dyDescent="0.2">
      <c r="A919" s="5" t="s">
        <v>281</v>
      </c>
      <c r="B919" s="11" t="s">
        <v>39</v>
      </c>
      <c r="C919" s="10">
        <v>7</v>
      </c>
      <c r="D919" s="10">
        <v>2</v>
      </c>
      <c r="E919" s="11" t="s">
        <v>250</v>
      </c>
      <c r="F919" s="11"/>
      <c r="G919" s="26">
        <f t="shared" ref="G919:I922" si="167">G920</f>
        <v>100</v>
      </c>
      <c r="H919" s="26">
        <f t="shared" si="167"/>
        <v>0</v>
      </c>
      <c r="I919" s="26">
        <f t="shared" si="167"/>
        <v>100</v>
      </c>
      <c r="J919" s="3"/>
      <c r="K919" s="3"/>
    </row>
    <row r="920" spans="1:11" ht="24" x14ac:dyDescent="0.2">
      <c r="A920" s="5" t="s">
        <v>280</v>
      </c>
      <c r="B920" s="11" t="s">
        <v>39</v>
      </c>
      <c r="C920" s="10">
        <v>7</v>
      </c>
      <c r="D920" s="10">
        <v>2</v>
      </c>
      <c r="E920" s="11" t="s">
        <v>279</v>
      </c>
      <c r="F920" s="11"/>
      <c r="G920" s="26">
        <f t="shared" si="167"/>
        <v>100</v>
      </c>
      <c r="H920" s="26">
        <f t="shared" si="167"/>
        <v>0</v>
      </c>
      <c r="I920" s="26">
        <f t="shared" si="167"/>
        <v>100</v>
      </c>
      <c r="J920" s="3"/>
      <c r="K920" s="3"/>
    </row>
    <row r="921" spans="1:11" ht="36" x14ac:dyDescent="0.2">
      <c r="A921" s="5" t="s">
        <v>369</v>
      </c>
      <c r="B921" s="11" t="s">
        <v>39</v>
      </c>
      <c r="C921" s="10">
        <v>7</v>
      </c>
      <c r="D921" s="10">
        <v>2</v>
      </c>
      <c r="E921" s="11" t="s">
        <v>279</v>
      </c>
      <c r="F921" s="11" t="s">
        <v>164</v>
      </c>
      <c r="G921" s="26">
        <f t="shared" si="167"/>
        <v>100</v>
      </c>
      <c r="H921" s="26">
        <f t="shared" si="167"/>
        <v>0</v>
      </c>
      <c r="I921" s="26">
        <f t="shared" si="167"/>
        <v>100</v>
      </c>
      <c r="J921" s="3"/>
      <c r="K921" s="3"/>
    </row>
    <row r="922" spans="1:11" x14ac:dyDescent="0.2">
      <c r="A922" s="5" t="s">
        <v>167</v>
      </c>
      <c r="B922" s="11" t="s">
        <v>39</v>
      </c>
      <c r="C922" s="10">
        <v>7</v>
      </c>
      <c r="D922" s="10">
        <v>2</v>
      </c>
      <c r="E922" s="11" t="s">
        <v>279</v>
      </c>
      <c r="F922" s="11" t="s">
        <v>165</v>
      </c>
      <c r="G922" s="26">
        <f t="shared" si="167"/>
        <v>100</v>
      </c>
      <c r="H922" s="26">
        <f t="shared" si="167"/>
        <v>0</v>
      </c>
      <c r="I922" s="26">
        <f t="shared" si="167"/>
        <v>100</v>
      </c>
      <c r="J922" s="3"/>
      <c r="K922" s="3"/>
    </row>
    <row r="923" spans="1:11" x14ac:dyDescent="0.2">
      <c r="A923" s="27" t="s">
        <v>97</v>
      </c>
      <c r="B923" s="65" t="s">
        <v>39</v>
      </c>
      <c r="C923" s="70">
        <v>7</v>
      </c>
      <c r="D923" s="70">
        <v>2</v>
      </c>
      <c r="E923" s="65" t="s">
        <v>279</v>
      </c>
      <c r="F923" s="65" t="s">
        <v>98</v>
      </c>
      <c r="G923" s="67">
        <v>100</v>
      </c>
      <c r="H923" s="67"/>
      <c r="I923" s="67">
        <f>G923+H923</f>
        <v>100</v>
      </c>
      <c r="J923" s="3"/>
      <c r="K923" s="3"/>
    </row>
    <row r="924" spans="1:11" ht="24" x14ac:dyDescent="0.2">
      <c r="A924" s="5" t="s">
        <v>202</v>
      </c>
      <c r="B924" s="11" t="s">
        <v>39</v>
      </c>
      <c r="C924" s="10">
        <v>7</v>
      </c>
      <c r="D924" s="10">
        <v>2</v>
      </c>
      <c r="E924" s="11" t="s">
        <v>297</v>
      </c>
      <c r="F924" s="11"/>
      <c r="G924" s="26">
        <f t="shared" ref="G924:I927" si="168">G925</f>
        <v>15000</v>
      </c>
      <c r="H924" s="26">
        <f t="shared" si="168"/>
        <v>0</v>
      </c>
      <c r="I924" s="26">
        <f t="shared" si="168"/>
        <v>15000</v>
      </c>
      <c r="J924" s="3"/>
      <c r="K924" s="3"/>
    </row>
    <row r="925" spans="1:11" ht="24" x14ac:dyDescent="0.2">
      <c r="A925" s="5" t="s">
        <v>458</v>
      </c>
      <c r="B925" s="11" t="s">
        <v>39</v>
      </c>
      <c r="C925" s="10">
        <v>7</v>
      </c>
      <c r="D925" s="10">
        <v>2</v>
      </c>
      <c r="E925" s="11" t="s">
        <v>296</v>
      </c>
      <c r="F925" s="11"/>
      <c r="G925" s="26">
        <f t="shared" si="168"/>
        <v>15000</v>
      </c>
      <c r="H925" s="26">
        <f t="shared" si="168"/>
        <v>0</v>
      </c>
      <c r="I925" s="26">
        <f t="shared" si="168"/>
        <v>15000</v>
      </c>
      <c r="J925" s="3"/>
      <c r="K925" s="3"/>
    </row>
    <row r="926" spans="1:11" ht="36" x14ac:dyDescent="0.2">
      <c r="A926" s="5" t="s">
        <v>369</v>
      </c>
      <c r="B926" s="11" t="s">
        <v>39</v>
      </c>
      <c r="C926" s="10">
        <v>7</v>
      </c>
      <c r="D926" s="10">
        <v>2</v>
      </c>
      <c r="E926" s="11" t="s">
        <v>296</v>
      </c>
      <c r="F926" s="11" t="s">
        <v>164</v>
      </c>
      <c r="G926" s="26">
        <f t="shared" si="168"/>
        <v>15000</v>
      </c>
      <c r="H926" s="26">
        <f t="shared" si="168"/>
        <v>0</v>
      </c>
      <c r="I926" s="26">
        <f t="shared" si="168"/>
        <v>15000</v>
      </c>
      <c r="J926" s="3"/>
      <c r="K926" s="3"/>
    </row>
    <row r="927" spans="1:11" x14ac:dyDescent="0.2">
      <c r="A927" s="5" t="s">
        <v>167</v>
      </c>
      <c r="B927" s="11" t="s">
        <v>39</v>
      </c>
      <c r="C927" s="10">
        <v>7</v>
      </c>
      <c r="D927" s="10">
        <v>2</v>
      </c>
      <c r="E927" s="11" t="s">
        <v>296</v>
      </c>
      <c r="F927" s="11" t="s">
        <v>165</v>
      </c>
      <c r="G927" s="26">
        <f t="shared" si="168"/>
        <v>15000</v>
      </c>
      <c r="H927" s="26">
        <f t="shared" si="168"/>
        <v>0</v>
      </c>
      <c r="I927" s="26">
        <f t="shared" si="168"/>
        <v>15000</v>
      </c>
      <c r="J927" s="3"/>
      <c r="K927" s="3"/>
    </row>
    <row r="928" spans="1:11" x14ac:dyDescent="0.2">
      <c r="A928" s="27" t="s">
        <v>97</v>
      </c>
      <c r="B928" s="65" t="s">
        <v>39</v>
      </c>
      <c r="C928" s="70">
        <v>7</v>
      </c>
      <c r="D928" s="70">
        <v>2</v>
      </c>
      <c r="E928" s="65" t="s">
        <v>296</v>
      </c>
      <c r="F928" s="65" t="s">
        <v>98</v>
      </c>
      <c r="G928" s="67">
        <v>15000</v>
      </c>
      <c r="H928" s="67"/>
      <c r="I928" s="67">
        <f>G928+H928</f>
        <v>15000</v>
      </c>
      <c r="J928" s="3"/>
      <c r="K928" s="3"/>
    </row>
    <row r="929" spans="1:11" ht="24" x14ac:dyDescent="0.2">
      <c r="A929" s="5" t="s">
        <v>211</v>
      </c>
      <c r="B929" s="11" t="s">
        <v>39</v>
      </c>
      <c r="C929" s="10">
        <v>7</v>
      </c>
      <c r="D929" s="10">
        <v>2</v>
      </c>
      <c r="E929" s="11" t="s">
        <v>286</v>
      </c>
      <c r="F929" s="11"/>
      <c r="G929" s="26">
        <f t="shared" ref="G929:I930" si="169">G930</f>
        <v>950</v>
      </c>
      <c r="H929" s="26">
        <f t="shared" si="169"/>
        <v>0</v>
      </c>
      <c r="I929" s="26">
        <f t="shared" si="169"/>
        <v>950</v>
      </c>
      <c r="J929" s="3"/>
      <c r="K929" s="3"/>
    </row>
    <row r="930" spans="1:11" ht="36" x14ac:dyDescent="0.2">
      <c r="A930" s="5" t="s">
        <v>251</v>
      </c>
      <c r="B930" s="11" t="s">
        <v>39</v>
      </c>
      <c r="C930" s="10">
        <v>7</v>
      </c>
      <c r="D930" s="10">
        <v>2</v>
      </c>
      <c r="E930" s="11" t="s">
        <v>285</v>
      </c>
      <c r="F930" s="11"/>
      <c r="G930" s="26">
        <f t="shared" si="169"/>
        <v>950</v>
      </c>
      <c r="H930" s="26">
        <f t="shared" si="169"/>
        <v>0</v>
      </c>
      <c r="I930" s="26">
        <f t="shared" si="169"/>
        <v>950</v>
      </c>
      <c r="J930" s="3"/>
      <c r="K930" s="3"/>
    </row>
    <row r="931" spans="1:11" ht="36" x14ac:dyDescent="0.2">
      <c r="A931" s="5" t="s">
        <v>369</v>
      </c>
      <c r="B931" s="11" t="s">
        <v>39</v>
      </c>
      <c r="C931" s="10">
        <v>7</v>
      </c>
      <c r="D931" s="10">
        <v>2</v>
      </c>
      <c r="E931" s="11" t="s">
        <v>285</v>
      </c>
      <c r="F931" s="11" t="s">
        <v>164</v>
      </c>
      <c r="G931" s="26">
        <f>G932+G934</f>
        <v>950</v>
      </c>
      <c r="H931" s="26">
        <f>H932+H934</f>
        <v>0</v>
      </c>
      <c r="I931" s="26">
        <f>I932+I934</f>
        <v>950</v>
      </c>
      <c r="J931" s="3"/>
      <c r="K931" s="3"/>
    </row>
    <row r="932" spans="1:11" x14ac:dyDescent="0.2">
      <c r="A932" s="5" t="s">
        <v>167</v>
      </c>
      <c r="B932" s="11" t="s">
        <v>39</v>
      </c>
      <c r="C932" s="10">
        <v>7</v>
      </c>
      <c r="D932" s="10">
        <v>2</v>
      </c>
      <c r="E932" s="11" t="s">
        <v>285</v>
      </c>
      <c r="F932" s="11" t="s">
        <v>165</v>
      </c>
      <c r="G932" s="26">
        <f>G933</f>
        <v>900</v>
      </c>
      <c r="H932" s="26">
        <f>H933</f>
        <v>0</v>
      </c>
      <c r="I932" s="26">
        <f>I933</f>
        <v>900</v>
      </c>
      <c r="J932" s="3"/>
      <c r="K932" s="3"/>
    </row>
    <row r="933" spans="1:11" x14ac:dyDescent="0.2">
      <c r="A933" s="27" t="s">
        <v>97</v>
      </c>
      <c r="B933" s="65" t="s">
        <v>39</v>
      </c>
      <c r="C933" s="70">
        <v>7</v>
      </c>
      <c r="D933" s="70">
        <v>2</v>
      </c>
      <c r="E933" s="65" t="s">
        <v>285</v>
      </c>
      <c r="F933" s="65" t="s">
        <v>98</v>
      </c>
      <c r="G933" s="67">
        <v>900</v>
      </c>
      <c r="H933" s="67"/>
      <c r="I933" s="67">
        <f>G933+H933</f>
        <v>900</v>
      </c>
      <c r="J933" s="3"/>
      <c r="K933" s="3"/>
    </row>
    <row r="934" spans="1:11" x14ac:dyDescent="0.2">
      <c r="A934" s="5" t="s">
        <v>169</v>
      </c>
      <c r="B934" s="11" t="s">
        <v>39</v>
      </c>
      <c r="C934" s="10">
        <v>7</v>
      </c>
      <c r="D934" s="10">
        <v>2</v>
      </c>
      <c r="E934" s="11" t="s">
        <v>285</v>
      </c>
      <c r="F934" s="11" t="s">
        <v>168</v>
      </c>
      <c r="G934" s="26">
        <f>G935</f>
        <v>50</v>
      </c>
      <c r="H934" s="26">
        <f>H935</f>
        <v>0</v>
      </c>
      <c r="I934" s="26">
        <f>I935</f>
        <v>50</v>
      </c>
      <c r="J934" s="3"/>
      <c r="K934" s="3"/>
    </row>
    <row r="935" spans="1:11" x14ac:dyDescent="0.2">
      <c r="A935" s="27" t="s">
        <v>99</v>
      </c>
      <c r="B935" s="65" t="s">
        <v>39</v>
      </c>
      <c r="C935" s="70">
        <v>7</v>
      </c>
      <c r="D935" s="70">
        <v>2</v>
      </c>
      <c r="E935" s="65" t="s">
        <v>285</v>
      </c>
      <c r="F935" s="65" t="s">
        <v>100</v>
      </c>
      <c r="G935" s="67">
        <v>50</v>
      </c>
      <c r="H935" s="67"/>
      <c r="I935" s="67">
        <f>G935+H935</f>
        <v>50</v>
      </c>
      <c r="J935" s="3"/>
      <c r="K935" s="3"/>
    </row>
    <row r="936" spans="1:11" x14ac:dyDescent="0.2">
      <c r="A936" s="5" t="s">
        <v>524</v>
      </c>
      <c r="B936" s="11" t="s">
        <v>39</v>
      </c>
      <c r="C936" s="10">
        <v>7</v>
      </c>
      <c r="D936" s="10">
        <v>2</v>
      </c>
      <c r="E936" s="11" t="s">
        <v>515</v>
      </c>
      <c r="F936" s="11"/>
      <c r="G936" s="26">
        <f t="shared" ref="G936:I938" si="170">G937</f>
        <v>4801.1000000000004</v>
      </c>
      <c r="H936" s="26">
        <f t="shared" si="170"/>
        <v>0</v>
      </c>
      <c r="I936" s="26">
        <f t="shared" si="170"/>
        <v>4801.1000000000004</v>
      </c>
      <c r="J936" s="3"/>
      <c r="K936" s="3"/>
    </row>
    <row r="937" spans="1:11" ht="25.5" x14ac:dyDescent="0.2">
      <c r="A937" s="153" t="s">
        <v>400</v>
      </c>
      <c r="B937" s="11" t="s">
        <v>39</v>
      </c>
      <c r="C937" s="10">
        <v>7</v>
      </c>
      <c r="D937" s="10">
        <v>2</v>
      </c>
      <c r="E937" s="11" t="s">
        <v>515</v>
      </c>
      <c r="F937" s="11" t="s">
        <v>182</v>
      </c>
      <c r="G937" s="26">
        <f t="shared" si="170"/>
        <v>4801.1000000000004</v>
      </c>
      <c r="H937" s="26">
        <f t="shared" si="170"/>
        <v>0</v>
      </c>
      <c r="I937" s="26">
        <f t="shared" si="170"/>
        <v>4801.1000000000004</v>
      </c>
      <c r="J937" s="3"/>
      <c r="K937" s="3"/>
    </row>
    <row r="938" spans="1:11" x14ac:dyDescent="0.2">
      <c r="A938" s="84" t="s">
        <v>184</v>
      </c>
      <c r="B938" s="11" t="s">
        <v>39</v>
      </c>
      <c r="C938" s="10">
        <v>7</v>
      </c>
      <c r="D938" s="10">
        <v>2</v>
      </c>
      <c r="E938" s="11" t="s">
        <v>515</v>
      </c>
      <c r="F938" s="11" t="s">
        <v>183</v>
      </c>
      <c r="G938" s="26">
        <f t="shared" si="170"/>
        <v>4801.1000000000004</v>
      </c>
      <c r="H938" s="26">
        <f t="shared" si="170"/>
        <v>0</v>
      </c>
      <c r="I938" s="26">
        <f t="shared" si="170"/>
        <v>4801.1000000000004</v>
      </c>
      <c r="J938" s="3"/>
      <c r="K938" s="3"/>
    </row>
    <row r="939" spans="1:11" ht="24" x14ac:dyDescent="0.2">
      <c r="A939" s="27" t="s">
        <v>401</v>
      </c>
      <c r="B939" s="65" t="s">
        <v>39</v>
      </c>
      <c r="C939" s="70">
        <v>7</v>
      </c>
      <c r="D939" s="70">
        <v>2</v>
      </c>
      <c r="E939" s="65" t="s">
        <v>515</v>
      </c>
      <c r="F939" s="65" t="s">
        <v>152</v>
      </c>
      <c r="G939" s="67">
        <v>4801.1000000000004</v>
      </c>
      <c r="H939" s="67">
        <v>0</v>
      </c>
      <c r="I939" s="67">
        <f>G939+H939</f>
        <v>4801.1000000000004</v>
      </c>
      <c r="J939" s="3"/>
      <c r="K939" s="3"/>
    </row>
    <row r="940" spans="1:11" ht="24" x14ac:dyDescent="0.2">
      <c r="A940" s="5" t="s">
        <v>627</v>
      </c>
      <c r="B940" s="11" t="s">
        <v>39</v>
      </c>
      <c r="C940" s="10">
        <v>7</v>
      </c>
      <c r="D940" s="10">
        <v>2</v>
      </c>
      <c r="E940" s="11" t="s">
        <v>626</v>
      </c>
      <c r="F940" s="11"/>
      <c r="G940" s="26">
        <f>G941</f>
        <v>0</v>
      </c>
      <c r="H940" s="26">
        <f t="shared" ref="H940:I943" si="171">H941</f>
        <v>86.5</v>
      </c>
      <c r="I940" s="26">
        <f t="shared" si="171"/>
        <v>86.5</v>
      </c>
      <c r="J940" s="3"/>
      <c r="K940" s="3"/>
    </row>
    <row r="941" spans="1:11" ht="24" x14ac:dyDescent="0.2">
      <c r="A941" s="5" t="s">
        <v>166</v>
      </c>
      <c r="B941" s="11" t="s">
        <v>39</v>
      </c>
      <c r="C941" s="10">
        <v>7</v>
      </c>
      <c r="D941" s="10">
        <v>2</v>
      </c>
      <c r="E941" s="11" t="s">
        <v>626</v>
      </c>
      <c r="F941" s="11" t="s">
        <v>164</v>
      </c>
      <c r="G941" s="26">
        <f>G942</f>
        <v>0</v>
      </c>
      <c r="H941" s="26">
        <f t="shared" si="171"/>
        <v>86.5</v>
      </c>
      <c r="I941" s="26">
        <f t="shared" si="171"/>
        <v>86.5</v>
      </c>
      <c r="J941" s="3"/>
      <c r="K941" s="3"/>
    </row>
    <row r="942" spans="1:11" x14ac:dyDescent="0.2">
      <c r="A942" s="5" t="s">
        <v>167</v>
      </c>
      <c r="B942" s="11" t="s">
        <v>39</v>
      </c>
      <c r="C942" s="10">
        <v>7</v>
      </c>
      <c r="D942" s="10">
        <v>2</v>
      </c>
      <c r="E942" s="11" t="s">
        <v>626</v>
      </c>
      <c r="F942" s="11" t="s">
        <v>165</v>
      </c>
      <c r="G942" s="26">
        <f>G943</f>
        <v>0</v>
      </c>
      <c r="H942" s="26">
        <f t="shared" si="171"/>
        <v>86.5</v>
      </c>
      <c r="I942" s="26">
        <f t="shared" si="171"/>
        <v>86.5</v>
      </c>
      <c r="J942" s="3"/>
      <c r="K942" s="3"/>
    </row>
    <row r="943" spans="1:11" x14ac:dyDescent="0.2">
      <c r="A943" s="5" t="s">
        <v>97</v>
      </c>
      <c r="B943" s="11" t="s">
        <v>39</v>
      </c>
      <c r="C943" s="10">
        <v>7</v>
      </c>
      <c r="D943" s="10">
        <v>2</v>
      </c>
      <c r="E943" s="11" t="s">
        <v>626</v>
      </c>
      <c r="F943" s="11" t="s">
        <v>98</v>
      </c>
      <c r="G943" s="26">
        <f>G944</f>
        <v>0</v>
      </c>
      <c r="H943" s="26">
        <f t="shared" si="171"/>
        <v>86.5</v>
      </c>
      <c r="I943" s="26">
        <f t="shared" si="171"/>
        <v>86.5</v>
      </c>
      <c r="J943" s="3"/>
      <c r="K943" s="3"/>
    </row>
    <row r="944" spans="1:11" x14ac:dyDescent="0.2">
      <c r="A944" s="27" t="s">
        <v>512</v>
      </c>
      <c r="B944" s="65" t="s">
        <v>39</v>
      </c>
      <c r="C944" s="70">
        <v>7</v>
      </c>
      <c r="D944" s="70">
        <v>2</v>
      </c>
      <c r="E944" s="65" t="s">
        <v>626</v>
      </c>
      <c r="F944" s="65" t="s">
        <v>98</v>
      </c>
      <c r="G944" s="67"/>
      <c r="H944" s="67">
        <v>86.5</v>
      </c>
      <c r="I944" s="67">
        <f>G944+H944</f>
        <v>86.5</v>
      </c>
      <c r="J944" s="3"/>
      <c r="K944" s="3"/>
    </row>
    <row r="945" spans="1:11" ht="36" x14ac:dyDescent="0.2">
      <c r="A945" s="5" t="s">
        <v>408</v>
      </c>
      <c r="B945" s="11" t="s">
        <v>39</v>
      </c>
      <c r="C945" s="10">
        <v>7</v>
      </c>
      <c r="D945" s="10">
        <v>2</v>
      </c>
      <c r="E945" s="11" t="s">
        <v>362</v>
      </c>
      <c r="F945" s="11"/>
      <c r="G945" s="26">
        <f t="shared" ref="G945:I948" si="172">G946</f>
        <v>427661.6</v>
      </c>
      <c r="H945" s="26">
        <f t="shared" si="172"/>
        <v>0</v>
      </c>
      <c r="I945" s="26">
        <f>I946</f>
        <v>427661.6</v>
      </c>
      <c r="J945" s="3"/>
      <c r="K945" s="3"/>
    </row>
    <row r="946" spans="1:11" ht="36" x14ac:dyDescent="0.2">
      <c r="A946" s="5" t="s">
        <v>369</v>
      </c>
      <c r="B946" s="11" t="s">
        <v>39</v>
      </c>
      <c r="C946" s="10">
        <v>7</v>
      </c>
      <c r="D946" s="10">
        <v>2</v>
      </c>
      <c r="E946" s="11" t="s">
        <v>362</v>
      </c>
      <c r="F946" s="11" t="s">
        <v>164</v>
      </c>
      <c r="G946" s="26">
        <f t="shared" si="172"/>
        <v>427661.6</v>
      </c>
      <c r="H946" s="26">
        <f t="shared" si="172"/>
        <v>0</v>
      </c>
      <c r="I946" s="26">
        <f t="shared" si="172"/>
        <v>427661.6</v>
      </c>
      <c r="J946" s="3"/>
      <c r="K946" s="3"/>
    </row>
    <row r="947" spans="1:11" x14ac:dyDescent="0.2">
      <c r="A947" s="5" t="s">
        <v>167</v>
      </c>
      <c r="B947" s="11" t="s">
        <v>39</v>
      </c>
      <c r="C947" s="10">
        <v>7</v>
      </c>
      <c r="D947" s="10">
        <v>2</v>
      </c>
      <c r="E947" s="11" t="s">
        <v>362</v>
      </c>
      <c r="F947" s="11" t="s">
        <v>165</v>
      </c>
      <c r="G947" s="26">
        <f t="shared" si="172"/>
        <v>427661.6</v>
      </c>
      <c r="H947" s="26">
        <f t="shared" si="172"/>
        <v>0</v>
      </c>
      <c r="I947" s="26">
        <f t="shared" si="172"/>
        <v>427661.6</v>
      </c>
      <c r="J947" s="3"/>
      <c r="K947" s="3"/>
    </row>
    <row r="948" spans="1:11" ht="44.25" customHeight="1" x14ac:dyDescent="0.2">
      <c r="A948" s="5" t="s">
        <v>380</v>
      </c>
      <c r="B948" s="11" t="s">
        <v>39</v>
      </c>
      <c r="C948" s="10">
        <v>7</v>
      </c>
      <c r="D948" s="10">
        <v>2</v>
      </c>
      <c r="E948" s="11" t="s">
        <v>362</v>
      </c>
      <c r="F948" s="11" t="s">
        <v>96</v>
      </c>
      <c r="G948" s="26">
        <f t="shared" si="172"/>
        <v>427661.6</v>
      </c>
      <c r="H948" s="26">
        <f t="shared" si="172"/>
        <v>0</v>
      </c>
      <c r="I948" s="26">
        <f t="shared" si="172"/>
        <v>427661.6</v>
      </c>
      <c r="J948" s="3"/>
      <c r="K948" s="3"/>
    </row>
    <row r="949" spans="1:11" x14ac:dyDescent="0.2">
      <c r="A949" s="27" t="s">
        <v>65</v>
      </c>
      <c r="B949" s="65" t="s">
        <v>39</v>
      </c>
      <c r="C949" s="70">
        <v>7</v>
      </c>
      <c r="D949" s="70">
        <v>2</v>
      </c>
      <c r="E949" s="65" t="s">
        <v>362</v>
      </c>
      <c r="F949" s="65" t="s">
        <v>96</v>
      </c>
      <c r="G949" s="67">
        <v>427661.6</v>
      </c>
      <c r="H949" s="67">
        <v>0</v>
      </c>
      <c r="I949" s="67">
        <f>G949+H949</f>
        <v>427661.6</v>
      </c>
      <c r="J949" s="3"/>
      <c r="K949" s="3"/>
    </row>
    <row r="950" spans="1:11" ht="48" x14ac:dyDescent="0.2">
      <c r="A950" s="5" t="s">
        <v>514</v>
      </c>
      <c r="B950" s="11" t="s">
        <v>39</v>
      </c>
      <c r="C950" s="10">
        <v>7</v>
      </c>
      <c r="D950" s="10">
        <v>2</v>
      </c>
      <c r="E950" s="11" t="s">
        <v>513</v>
      </c>
      <c r="F950" s="11"/>
      <c r="G950" s="26">
        <f>G951</f>
        <v>23239.9</v>
      </c>
      <c r="H950" s="26">
        <f>H951</f>
        <v>0</v>
      </c>
      <c r="I950" s="26">
        <f>I951</f>
        <v>23239.9</v>
      </c>
      <c r="J950" s="3"/>
      <c r="K950" s="3"/>
    </row>
    <row r="951" spans="1:11" ht="24" x14ac:dyDescent="0.2">
      <c r="A951" s="5" t="s">
        <v>166</v>
      </c>
      <c r="B951" s="11" t="s">
        <v>39</v>
      </c>
      <c r="C951" s="10">
        <v>7</v>
      </c>
      <c r="D951" s="10">
        <v>2</v>
      </c>
      <c r="E951" s="11" t="s">
        <v>513</v>
      </c>
      <c r="F951" s="11" t="s">
        <v>164</v>
      </c>
      <c r="G951" s="26">
        <f>G952</f>
        <v>23239.9</v>
      </c>
      <c r="H951" s="26">
        <f t="shared" ref="H951:I953" si="173">H952</f>
        <v>0</v>
      </c>
      <c r="I951" s="26">
        <f t="shared" si="173"/>
        <v>23239.9</v>
      </c>
      <c r="J951" s="3"/>
      <c r="K951" s="3"/>
    </row>
    <row r="952" spans="1:11" x14ac:dyDescent="0.2">
      <c r="A952" s="5" t="s">
        <v>167</v>
      </c>
      <c r="B952" s="11" t="s">
        <v>39</v>
      </c>
      <c r="C952" s="10">
        <v>7</v>
      </c>
      <c r="D952" s="10">
        <v>2</v>
      </c>
      <c r="E952" s="11" t="s">
        <v>513</v>
      </c>
      <c r="F952" s="11" t="s">
        <v>165</v>
      </c>
      <c r="G952" s="26">
        <f>G953</f>
        <v>23239.9</v>
      </c>
      <c r="H952" s="26">
        <f t="shared" si="173"/>
        <v>0</v>
      </c>
      <c r="I952" s="26">
        <f t="shared" si="173"/>
        <v>23239.9</v>
      </c>
      <c r="J952" s="3"/>
      <c r="K952" s="3"/>
    </row>
    <row r="953" spans="1:11" x14ac:dyDescent="0.2">
      <c r="A953" s="5" t="s">
        <v>97</v>
      </c>
      <c r="B953" s="11" t="s">
        <v>39</v>
      </c>
      <c r="C953" s="10">
        <v>7</v>
      </c>
      <c r="D953" s="10">
        <v>2</v>
      </c>
      <c r="E953" s="11" t="s">
        <v>513</v>
      </c>
      <c r="F953" s="11" t="s">
        <v>98</v>
      </c>
      <c r="G953" s="26">
        <f>G954</f>
        <v>23239.9</v>
      </c>
      <c r="H953" s="26">
        <f t="shared" si="173"/>
        <v>0</v>
      </c>
      <c r="I953" s="26">
        <f t="shared" si="173"/>
        <v>23239.9</v>
      </c>
      <c r="J953" s="3"/>
      <c r="K953" s="3"/>
    </row>
    <row r="954" spans="1:11" x14ac:dyDescent="0.2">
      <c r="A954" s="27" t="s">
        <v>512</v>
      </c>
      <c r="B954" s="65" t="s">
        <v>39</v>
      </c>
      <c r="C954" s="70">
        <v>7</v>
      </c>
      <c r="D954" s="70">
        <v>2</v>
      </c>
      <c r="E954" s="65" t="s">
        <v>513</v>
      </c>
      <c r="F954" s="65" t="s">
        <v>98</v>
      </c>
      <c r="G954" s="67">
        <v>23239.9</v>
      </c>
      <c r="H954" s="67">
        <v>0</v>
      </c>
      <c r="I954" s="67">
        <f>G954+H954</f>
        <v>23239.9</v>
      </c>
      <c r="J954" s="3"/>
      <c r="K954" s="3"/>
    </row>
    <row r="955" spans="1:11" ht="24" x14ac:dyDescent="0.2">
      <c r="A955" s="5" t="s">
        <v>282</v>
      </c>
      <c r="B955" s="11" t="s">
        <v>39</v>
      </c>
      <c r="C955" s="10">
        <v>7</v>
      </c>
      <c r="D955" s="10">
        <v>2</v>
      </c>
      <c r="E955" s="11" t="s">
        <v>488</v>
      </c>
      <c r="F955" s="11"/>
      <c r="G955" s="26">
        <f t="shared" ref="G955:I956" si="174">G956</f>
        <v>850.09999999999991</v>
      </c>
      <c r="H955" s="26">
        <f t="shared" si="174"/>
        <v>0</v>
      </c>
      <c r="I955" s="26">
        <f t="shared" si="174"/>
        <v>850.09999999999991</v>
      </c>
      <c r="J955" s="3"/>
      <c r="K955" s="3"/>
    </row>
    <row r="956" spans="1:11" ht="24" x14ac:dyDescent="0.2">
      <c r="A956" s="5" t="s">
        <v>470</v>
      </c>
      <c r="B956" s="11" t="s">
        <v>39</v>
      </c>
      <c r="C956" s="10">
        <v>7</v>
      </c>
      <c r="D956" s="10">
        <v>2</v>
      </c>
      <c r="E956" s="11" t="s">
        <v>489</v>
      </c>
      <c r="F956" s="11"/>
      <c r="G956" s="26">
        <f t="shared" si="174"/>
        <v>850.09999999999991</v>
      </c>
      <c r="H956" s="26">
        <f t="shared" si="174"/>
        <v>0</v>
      </c>
      <c r="I956" s="26">
        <f t="shared" si="174"/>
        <v>850.09999999999991</v>
      </c>
      <c r="J956" s="3"/>
      <c r="K956" s="3"/>
    </row>
    <row r="957" spans="1:11" ht="36" x14ac:dyDescent="0.2">
      <c r="A957" s="5" t="s">
        <v>369</v>
      </c>
      <c r="B957" s="11" t="s">
        <v>39</v>
      </c>
      <c r="C957" s="10">
        <v>7</v>
      </c>
      <c r="D957" s="10">
        <v>2</v>
      </c>
      <c r="E957" s="11" t="s">
        <v>489</v>
      </c>
      <c r="F957" s="11" t="s">
        <v>164</v>
      </c>
      <c r="G957" s="26">
        <f>G958+G960</f>
        <v>850.09999999999991</v>
      </c>
      <c r="H957" s="26">
        <f>H958+H960</f>
        <v>0</v>
      </c>
      <c r="I957" s="26">
        <f>I958+I960</f>
        <v>850.09999999999991</v>
      </c>
      <c r="J957" s="3"/>
      <c r="K957" s="3"/>
    </row>
    <row r="958" spans="1:11" x14ac:dyDescent="0.2">
      <c r="A958" s="5" t="s">
        <v>167</v>
      </c>
      <c r="B958" s="11" t="s">
        <v>39</v>
      </c>
      <c r="C958" s="10">
        <v>7</v>
      </c>
      <c r="D958" s="10">
        <v>2</v>
      </c>
      <c r="E958" s="11" t="s">
        <v>489</v>
      </c>
      <c r="F958" s="11" t="s">
        <v>165</v>
      </c>
      <c r="G958" s="26">
        <f>G959</f>
        <v>806.8</v>
      </c>
      <c r="H958" s="26">
        <f>H959</f>
        <v>0</v>
      </c>
      <c r="I958" s="26">
        <f>I959</f>
        <v>806.8</v>
      </c>
      <c r="J958" s="3"/>
      <c r="K958" s="3"/>
    </row>
    <row r="959" spans="1:11" x14ac:dyDescent="0.2">
      <c r="A959" s="27" t="s">
        <v>97</v>
      </c>
      <c r="B959" s="65" t="s">
        <v>39</v>
      </c>
      <c r="C959" s="70">
        <v>7</v>
      </c>
      <c r="D959" s="70">
        <v>2</v>
      </c>
      <c r="E959" s="65" t="s">
        <v>489</v>
      </c>
      <c r="F959" s="65" t="s">
        <v>98</v>
      </c>
      <c r="G959" s="67">
        <v>806.8</v>
      </c>
      <c r="H959" s="67">
        <v>0</v>
      </c>
      <c r="I959" s="67">
        <f>G959+H959</f>
        <v>806.8</v>
      </c>
      <c r="J959" s="3"/>
      <c r="K959" s="3"/>
    </row>
    <row r="960" spans="1:11" x14ac:dyDescent="0.2">
      <c r="A960" s="5" t="s">
        <v>169</v>
      </c>
      <c r="B960" s="11" t="s">
        <v>39</v>
      </c>
      <c r="C960" s="10">
        <v>7</v>
      </c>
      <c r="D960" s="10">
        <v>2</v>
      </c>
      <c r="E960" s="11" t="s">
        <v>489</v>
      </c>
      <c r="F960" s="11" t="s">
        <v>168</v>
      </c>
      <c r="G960" s="26">
        <f>G961</f>
        <v>43.3</v>
      </c>
      <c r="H960" s="26">
        <f>H961</f>
        <v>0</v>
      </c>
      <c r="I960" s="26">
        <f>I961</f>
        <v>43.3</v>
      </c>
      <c r="J960" s="3"/>
      <c r="K960" s="3"/>
    </row>
    <row r="961" spans="1:11" x14ac:dyDescent="0.2">
      <c r="A961" s="27" t="s">
        <v>99</v>
      </c>
      <c r="B961" s="65" t="s">
        <v>39</v>
      </c>
      <c r="C961" s="70">
        <v>7</v>
      </c>
      <c r="D961" s="70">
        <v>2</v>
      </c>
      <c r="E961" s="65" t="s">
        <v>489</v>
      </c>
      <c r="F961" s="65" t="s">
        <v>100</v>
      </c>
      <c r="G961" s="67">
        <v>43.3</v>
      </c>
      <c r="H961" s="67">
        <v>0</v>
      </c>
      <c r="I961" s="67">
        <f>G961+H961</f>
        <v>43.3</v>
      </c>
      <c r="J961" s="3"/>
      <c r="K961" s="3"/>
    </row>
    <row r="962" spans="1:11" x14ac:dyDescent="0.2">
      <c r="A962" s="5" t="s">
        <v>24</v>
      </c>
      <c r="B962" s="11" t="s">
        <v>39</v>
      </c>
      <c r="C962" s="10">
        <v>7</v>
      </c>
      <c r="D962" s="10">
        <v>7</v>
      </c>
      <c r="E962" s="11" t="s">
        <v>7</v>
      </c>
      <c r="F962" s="11" t="s">
        <v>7</v>
      </c>
      <c r="G962" s="26">
        <f>G963+G995+G990+G1004+G1000</f>
        <v>8951.5</v>
      </c>
      <c r="H962" s="26">
        <f>H963+H995+H990+H1004+H1000</f>
        <v>0</v>
      </c>
      <c r="I962" s="26">
        <f>I963+I995+I990+I1004+I1000</f>
        <v>8951.5</v>
      </c>
      <c r="J962" s="3"/>
      <c r="K962" s="3"/>
    </row>
    <row r="963" spans="1:11" x14ac:dyDescent="0.2">
      <c r="A963" s="5" t="s">
        <v>276</v>
      </c>
      <c r="B963" s="11" t="s">
        <v>39</v>
      </c>
      <c r="C963" s="10">
        <v>7</v>
      </c>
      <c r="D963" s="10">
        <v>7</v>
      </c>
      <c r="E963" s="11" t="s">
        <v>295</v>
      </c>
      <c r="F963" s="11"/>
      <c r="G963" s="26">
        <f>G964+G971+G975+G979+G983+G987</f>
        <v>3628</v>
      </c>
      <c r="H963" s="26">
        <f>H964+H971+H975+H979+H983+H987</f>
        <v>0</v>
      </c>
      <c r="I963" s="26">
        <f>I964+I971+I975+I979+I983+I987</f>
        <v>3628</v>
      </c>
      <c r="J963" s="3"/>
      <c r="K963" s="3"/>
    </row>
    <row r="964" spans="1:11" ht="25.5" x14ac:dyDescent="0.2">
      <c r="A964" s="212" t="s">
        <v>462</v>
      </c>
      <c r="B964" s="65" t="s">
        <v>39</v>
      </c>
      <c r="C964" s="70">
        <v>7</v>
      </c>
      <c r="D964" s="70">
        <v>7</v>
      </c>
      <c r="E964" s="65" t="s">
        <v>275</v>
      </c>
      <c r="F964" s="65"/>
      <c r="G964" s="67">
        <f>G965+G968</f>
        <v>471.8</v>
      </c>
      <c r="H964" s="67"/>
      <c r="I964" s="67">
        <f>G964+H964</f>
        <v>471.8</v>
      </c>
      <c r="J964" s="3"/>
      <c r="K964" s="3"/>
    </row>
    <row r="965" spans="1:11" ht="48" x14ac:dyDescent="0.2">
      <c r="A965" s="72" t="s">
        <v>404</v>
      </c>
      <c r="B965" s="11" t="s">
        <v>39</v>
      </c>
      <c r="C965" s="13" t="s">
        <v>11</v>
      </c>
      <c r="D965" s="13" t="s">
        <v>11</v>
      </c>
      <c r="E965" s="11" t="s">
        <v>275</v>
      </c>
      <c r="F965" s="11" t="s">
        <v>171</v>
      </c>
      <c r="G965" s="26">
        <f t="shared" ref="G965:I966" si="175">G966</f>
        <v>10.199999999999999</v>
      </c>
      <c r="H965" s="26">
        <f t="shared" si="175"/>
        <v>0</v>
      </c>
      <c r="I965" s="26">
        <f t="shared" si="175"/>
        <v>10.199999999999999</v>
      </c>
      <c r="J965" s="3"/>
      <c r="K965" s="3"/>
    </row>
    <row r="966" spans="1:11" ht="24" x14ac:dyDescent="0.2">
      <c r="A966" s="5" t="s">
        <v>172</v>
      </c>
      <c r="B966" s="11" t="s">
        <v>39</v>
      </c>
      <c r="C966" s="13" t="s">
        <v>11</v>
      </c>
      <c r="D966" s="13" t="s">
        <v>11</v>
      </c>
      <c r="E966" s="11" t="s">
        <v>275</v>
      </c>
      <c r="F966" s="11" t="s">
        <v>170</v>
      </c>
      <c r="G966" s="26">
        <f t="shared" si="175"/>
        <v>10.199999999999999</v>
      </c>
      <c r="H966" s="26">
        <f t="shared" si="175"/>
        <v>0</v>
      </c>
      <c r="I966" s="26">
        <f t="shared" si="175"/>
        <v>10.199999999999999</v>
      </c>
      <c r="J966" s="3"/>
      <c r="K966" s="3"/>
    </row>
    <row r="967" spans="1:11" ht="38.25" x14ac:dyDescent="0.2">
      <c r="A967" s="74" t="s">
        <v>368</v>
      </c>
      <c r="B967" s="65" t="s">
        <v>39</v>
      </c>
      <c r="C967" s="66" t="s">
        <v>11</v>
      </c>
      <c r="D967" s="66" t="s">
        <v>11</v>
      </c>
      <c r="E967" s="65" t="s">
        <v>275</v>
      </c>
      <c r="F967" s="65" t="s">
        <v>88</v>
      </c>
      <c r="G967" s="67">
        <v>10.199999999999999</v>
      </c>
      <c r="H967" s="67">
        <v>0</v>
      </c>
      <c r="I967" s="67">
        <f>G967+H967</f>
        <v>10.199999999999999</v>
      </c>
      <c r="J967" s="3"/>
      <c r="K967" s="3"/>
    </row>
    <row r="968" spans="1:11" ht="31.5" customHeight="1" x14ac:dyDescent="0.2">
      <c r="A968" s="106" t="s">
        <v>370</v>
      </c>
      <c r="B968" s="11" t="s">
        <v>39</v>
      </c>
      <c r="C968" s="10">
        <v>7</v>
      </c>
      <c r="D968" s="10">
        <v>7</v>
      </c>
      <c r="E968" s="11" t="s">
        <v>275</v>
      </c>
      <c r="F968" s="11" t="s">
        <v>173</v>
      </c>
      <c r="G968" s="26">
        <f t="shared" ref="G968:I969" si="176">G969</f>
        <v>461.6</v>
      </c>
      <c r="H968" s="26">
        <f t="shared" si="176"/>
        <v>0</v>
      </c>
      <c r="I968" s="26">
        <f t="shared" si="176"/>
        <v>461.6</v>
      </c>
      <c r="J968" s="3"/>
      <c r="K968" s="3"/>
    </row>
    <row r="969" spans="1:11" ht="33" customHeight="1" x14ac:dyDescent="0.2">
      <c r="A969" s="106" t="s">
        <v>371</v>
      </c>
      <c r="B969" s="11" t="s">
        <v>39</v>
      </c>
      <c r="C969" s="10">
        <v>7</v>
      </c>
      <c r="D969" s="10">
        <v>7</v>
      </c>
      <c r="E969" s="11" t="s">
        <v>275</v>
      </c>
      <c r="F969" s="11" t="s">
        <v>174</v>
      </c>
      <c r="G969" s="26">
        <f t="shared" si="176"/>
        <v>461.6</v>
      </c>
      <c r="H969" s="26">
        <f t="shared" si="176"/>
        <v>0</v>
      </c>
      <c r="I969" s="26">
        <f t="shared" si="176"/>
        <v>461.6</v>
      </c>
      <c r="J969" s="3"/>
      <c r="K969" s="3"/>
    </row>
    <row r="970" spans="1:11" ht="30" customHeight="1" x14ac:dyDescent="0.2">
      <c r="A970" s="78" t="s">
        <v>365</v>
      </c>
      <c r="B970" s="65" t="s">
        <v>39</v>
      </c>
      <c r="C970" s="70">
        <v>7</v>
      </c>
      <c r="D970" s="70">
        <v>7</v>
      </c>
      <c r="E970" s="65" t="s">
        <v>275</v>
      </c>
      <c r="F970" s="65" t="s">
        <v>86</v>
      </c>
      <c r="G970" s="67">
        <v>461.6</v>
      </c>
      <c r="H970" s="67">
        <v>0</v>
      </c>
      <c r="I970" s="67">
        <f>G970+H970</f>
        <v>461.6</v>
      </c>
      <c r="J970" s="3"/>
      <c r="K970" s="3"/>
    </row>
    <row r="971" spans="1:11" ht="25.5" x14ac:dyDescent="0.2">
      <c r="A971" s="106" t="s">
        <v>273</v>
      </c>
      <c r="B971" s="11" t="s">
        <v>39</v>
      </c>
      <c r="C971" s="10">
        <v>7</v>
      </c>
      <c r="D971" s="10">
        <v>7</v>
      </c>
      <c r="E971" s="11" t="s">
        <v>274</v>
      </c>
      <c r="F971" s="11"/>
      <c r="G971" s="26">
        <f t="shared" ref="G971:I973" si="177">G972</f>
        <v>70.8</v>
      </c>
      <c r="H971" s="26">
        <f t="shared" si="177"/>
        <v>0</v>
      </c>
      <c r="I971" s="26">
        <f t="shared" si="177"/>
        <v>70.8</v>
      </c>
      <c r="J971" s="3"/>
      <c r="K971" s="3"/>
    </row>
    <row r="972" spans="1:11" ht="29.25" customHeight="1" x14ac:dyDescent="0.2">
      <c r="A972" s="106" t="s">
        <v>370</v>
      </c>
      <c r="B972" s="11" t="s">
        <v>39</v>
      </c>
      <c r="C972" s="10">
        <v>7</v>
      </c>
      <c r="D972" s="10">
        <v>7</v>
      </c>
      <c r="E972" s="11" t="s">
        <v>274</v>
      </c>
      <c r="F972" s="11" t="s">
        <v>173</v>
      </c>
      <c r="G972" s="26">
        <f t="shared" si="177"/>
        <v>70.8</v>
      </c>
      <c r="H972" s="26">
        <f t="shared" si="177"/>
        <v>0</v>
      </c>
      <c r="I972" s="26">
        <f t="shared" si="177"/>
        <v>70.8</v>
      </c>
      <c r="J972" s="3"/>
      <c r="K972" s="3"/>
    </row>
    <row r="973" spans="1:11" ht="36.75" customHeight="1" x14ac:dyDescent="0.2">
      <c r="A973" s="106" t="s">
        <v>371</v>
      </c>
      <c r="B973" s="11" t="s">
        <v>39</v>
      </c>
      <c r="C973" s="10">
        <v>7</v>
      </c>
      <c r="D973" s="10">
        <v>7</v>
      </c>
      <c r="E973" s="11" t="s">
        <v>274</v>
      </c>
      <c r="F973" s="11" t="s">
        <v>174</v>
      </c>
      <c r="G973" s="26">
        <f t="shared" si="177"/>
        <v>70.8</v>
      </c>
      <c r="H973" s="26">
        <f t="shared" si="177"/>
        <v>0</v>
      </c>
      <c r="I973" s="26">
        <f t="shared" si="177"/>
        <v>70.8</v>
      </c>
      <c r="J973" s="3"/>
      <c r="K973" s="3"/>
    </row>
    <row r="974" spans="1:11" ht="38.25" x14ac:dyDescent="0.2">
      <c r="A974" s="78" t="s">
        <v>365</v>
      </c>
      <c r="B974" s="65" t="s">
        <v>39</v>
      </c>
      <c r="C974" s="70">
        <v>7</v>
      </c>
      <c r="D974" s="70">
        <v>7</v>
      </c>
      <c r="E974" s="65" t="s">
        <v>274</v>
      </c>
      <c r="F974" s="65" t="s">
        <v>86</v>
      </c>
      <c r="G974" s="67">
        <v>70.8</v>
      </c>
      <c r="H974" s="67"/>
      <c r="I974" s="67">
        <f>G974+H974</f>
        <v>70.8</v>
      </c>
      <c r="J974" s="3"/>
      <c r="K974" s="3"/>
    </row>
    <row r="975" spans="1:11" ht="25.5" x14ac:dyDescent="0.2">
      <c r="A975" s="106" t="s">
        <v>271</v>
      </c>
      <c r="B975" s="11" t="s">
        <v>39</v>
      </c>
      <c r="C975" s="10">
        <v>7</v>
      </c>
      <c r="D975" s="10">
        <v>7</v>
      </c>
      <c r="E975" s="11" t="s">
        <v>272</v>
      </c>
      <c r="F975" s="11"/>
      <c r="G975" s="26">
        <f t="shared" ref="G975:I977" si="178">G976</f>
        <v>423.6</v>
      </c>
      <c r="H975" s="26">
        <f t="shared" si="178"/>
        <v>0</v>
      </c>
      <c r="I975" s="26">
        <f t="shared" si="178"/>
        <v>423.6</v>
      </c>
      <c r="J975" s="3"/>
      <c r="K975" s="3"/>
    </row>
    <row r="976" spans="1:11" ht="38.25" x14ac:dyDescent="0.2">
      <c r="A976" s="106" t="s">
        <v>370</v>
      </c>
      <c r="B976" s="11" t="s">
        <v>39</v>
      </c>
      <c r="C976" s="10">
        <v>7</v>
      </c>
      <c r="D976" s="10">
        <v>7</v>
      </c>
      <c r="E976" s="11" t="s">
        <v>272</v>
      </c>
      <c r="F976" s="11" t="s">
        <v>173</v>
      </c>
      <c r="G976" s="26">
        <f t="shared" si="178"/>
        <v>423.6</v>
      </c>
      <c r="H976" s="26">
        <f t="shared" si="178"/>
        <v>0</v>
      </c>
      <c r="I976" s="26">
        <f t="shared" si="178"/>
        <v>423.6</v>
      </c>
      <c r="J976" s="3"/>
      <c r="K976" s="3"/>
    </row>
    <row r="977" spans="1:11" ht="36.75" customHeight="1" x14ac:dyDescent="0.2">
      <c r="A977" s="106" t="s">
        <v>371</v>
      </c>
      <c r="B977" s="11" t="s">
        <v>39</v>
      </c>
      <c r="C977" s="10">
        <v>7</v>
      </c>
      <c r="D977" s="10">
        <v>7</v>
      </c>
      <c r="E977" s="11" t="s">
        <v>272</v>
      </c>
      <c r="F977" s="11" t="s">
        <v>174</v>
      </c>
      <c r="G977" s="26">
        <f t="shared" si="178"/>
        <v>423.6</v>
      </c>
      <c r="H977" s="26">
        <f t="shared" si="178"/>
        <v>0</v>
      </c>
      <c r="I977" s="26">
        <f t="shared" si="178"/>
        <v>423.6</v>
      </c>
      <c r="J977" s="3"/>
      <c r="K977" s="3"/>
    </row>
    <row r="978" spans="1:11" ht="33" customHeight="1" x14ac:dyDescent="0.2">
      <c r="A978" s="78" t="s">
        <v>365</v>
      </c>
      <c r="B978" s="65" t="s">
        <v>39</v>
      </c>
      <c r="C978" s="70">
        <v>7</v>
      </c>
      <c r="D978" s="70">
        <v>7</v>
      </c>
      <c r="E978" s="65" t="s">
        <v>272</v>
      </c>
      <c r="F978" s="65" t="s">
        <v>86</v>
      </c>
      <c r="G978" s="67">
        <v>423.6</v>
      </c>
      <c r="H978" s="67"/>
      <c r="I978" s="67">
        <f>G978+H978</f>
        <v>423.6</v>
      </c>
      <c r="J978" s="3"/>
      <c r="K978" s="3"/>
    </row>
    <row r="979" spans="1:11" ht="25.5" x14ac:dyDescent="0.2">
      <c r="A979" s="106" t="s">
        <v>269</v>
      </c>
      <c r="B979" s="11" t="s">
        <v>39</v>
      </c>
      <c r="C979" s="10">
        <v>7</v>
      </c>
      <c r="D979" s="10">
        <v>7</v>
      </c>
      <c r="E979" s="11" t="s">
        <v>270</v>
      </c>
      <c r="F979" s="11"/>
      <c r="G979" s="26">
        <f t="shared" ref="G979:I981" si="179">G980</f>
        <v>506.3</v>
      </c>
      <c r="H979" s="26">
        <f t="shared" si="179"/>
        <v>0</v>
      </c>
      <c r="I979" s="26">
        <f t="shared" si="179"/>
        <v>506.3</v>
      </c>
      <c r="J979" s="3"/>
      <c r="K979" s="3"/>
    </row>
    <row r="980" spans="1:11" ht="38.25" x14ac:dyDescent="0.2">
      <c r="A980" s="106" t="s">
        <v>370</v>
      </c>
      <c r="B980" s="11" t="s">
        <v>39</v>
      </c>
      <c r="C980" s="10">
        <v>7</v>
      </c>
      <c r="D980" s="10">
        <v>7</v>
      </c>
      <c r="E980" s="11" t="s">
        <v>270</v>
      </c>
      <c r="F980" s="11" t="s">
        <v>173</v>
      </c>
      <c r="G980" s="26">
        <f t="shared" si="179"/>
        <v>506.3</v>
      </c>
      <c r="H980" s="26">
        <f t="shared" si="179"/>
        <v>0</v>
      </c>
      <c r="I980" s="26">
        <f t="shared" si="179"/>
        <v>506.3</v>
      </c>
      <c r="J980" s="3"/>
      <c r="K980" s="3"/>
    </row>
    <row r="981" spans="1:11" ht="35.25" customHeight="1" x14ac:dyDescent="0.2">
      <c r="A981" s="106" t="s">
        <v>371</v>
      </c>
      <c r="B981" s="11" t="s">
        <v>39</v>
      </c>
      <c r="C981" s="10">
        <v>7</v>
      </c>
      <c r="D981" s="10">
        <v>7</v>
      </c>
      <c r="E981" s="11" t="s">
        <v>270</v>
      </c>
      <c r="F981" s="11" t="s">
        <v>174</v>
      </c>
      <c r="G981" s="26">
        <f t="shared" si="179"/>
        <v>506.3</v>
      </c>
      <c r="H981" s="26">
        <f t="shared" si="179"/>
        <v>0</v>
      </c>
      <c r="I981" s="26">
        <f t="shared" si="179"/>
        <v>506.3</v>
      </c>
      <c r="J981" s="3"/>
      <c r="K981" s="3"/>
    </row>
    <row r="982" spans="1:11" ht="38.25" x14ac:dyDescent="0.2">
      <c r="A982" s="78" t="s">
        <v>365</v>
      </c>
      <c r="B982" s="65" t="s">
        <v>39</v>
      </c>
      <c r="C982" s="70">
        <v>7</v>
      </c>
      <c r="D982" s="70">
        <v>7</v>
      </c>
      <c r="E982" s="65" t="s">
        <v>270</v>
      </c>
      <c r="F982" s="65" t="s">
        <v>86</v>
      </c>
      <c r="G982" s="67">
        <v>506.3</v>
      </c>
      <c r="H982" s="67"/>
      <c r="I982" s="67">
        <f>G982+H982</f>
        <v>506.3</v>
      </c>
      <c r="J982" s="3"/>
      <c r="K982" s="3"/>
    </row>
    <row r="983" spans="1:11" ht="38.25" x14ac:dyDescent="0.2">
      <c r="A983" s="106" t="s">
        <v>268</v>
      </c>
      <c r="B983" s="11" t="s">
        <v>39</v>
      </c>
      <c r="C983" s="10">
        <v>7</v>
      </c>
      <c r="D983" s="10">
        <v>7</v>
      </c>
      <c r="E983" s="11" t="s">
        <v>267</v>
      </c>
      <c r="F983" s="11"/>
      <c r="G983" s="26">
        <f t="shared" ref="G983:I985" si="180">G984</f>
        <v>51.5</v>
      </c>
      <c r="H983" s="26">
        <f t="shared" si="180"/>
        <v>0</v>
      </c>
      <c r="I983" s="26">
        <f t="shared" si="180"/>
        <v>51.5</v>
      </c>
      <c r="J983" s="3"/>
      <c r="K983" s="3"/>
    </row>
    <row r="984" spans="1:11" ht="38.25" x14ac:dyDescent="0.2">
      <c r="A984" s="106" t="s">
        <v>370</v>
      </c>
      <c r="B984" s="11" t="s">
        <v>39</v>
      </c>
      <c r="C984" s="10">
        <v>7</v>
      </c>
      <c r="D984" s="10">
        <v>7</v>
      </c>
      <c r="E984" s="11" t="s">
        <v>267</v>
      </c>
      <c r="F984" s="11" t="s">
        <v>173</v>
      </c>
      <c r="G984" s="26">
        <f t="shared" si="180"/>
        <v>51.5</v>
      </c>
      <c r="H984" s="26">
        <f t="shared" si="180"/>
        <v>0</v>
      </c>
      <c r="I984" s="26">
        <f t="shared" si="180"/>
        <v>51.5</v>
      </c>
      <c r="J984" s="3"/>
      <c r="K984" s="3"/>
    </row>
    <row r="985" spans="1:11" ht="32.25" customHeight="1" x14ac:dyDescent="0.2">
      <c r="A985" s="106" t="s">
        <v>371</v>
      </c>
      <c r="B985" s="11" t="s">
        <v>39</v>
      </c>
      <c r="C985" s="10">
        <v>7</v>
      </c>
      <c r="D985" s="10">
        <v>7</v>
      </c>
      <c r="E985" s="11" t="s">
        <v>267</v>
      </c>
      <c r="F985" s="11" t="s">
        <v>174</v>
      </c>
      <c r="G985" s="26">
        <f t="shared" si="180"/>
        <v>51.5</v>
      </c>
      <c r="H985" s="26">
        <f t="shared" si="180"/>
        <v>0</v>
      </c>
      <c r="I985" s="26">
        <f t="shared" si="180"/>
        <v>51.5</v>
      </c>
      <c r="J985" s="3"/>
      <c r="K985" s="3"/>
    </row>
    <row r="986" spans="1:11" ht="28.5" customHeight="1" x14ac:dyDescent="0.2">
      <c r="A986" s="78" t="s">
        <v>365</v>
      </c>
      <c r="B986" s="65" t="s">
        <v>39</v>
      </c>
      <c r="C986" s="70">
        <v>7</v>
      </c>
      <c r="D986" s="70">
        <v>7</v>
      </c>
      <c r="E986" s="65" t="s">
        <v>267</v>
      </c>
      <c r="F986" s="65" t="s">
        <v>86</v>
      </c>
      <c r="G986" s="67">
        <v>51.5</v>
      </c>
      <c r="H986" s="67"/>
      <c r="I986" s="67">
        <f>G986+H986</f>
        <v>51.5</v>
      </c>
      <c r="J986" s="3"/>
      <c r="K986" s="3"/>
    </row>
    <row r="987" spans="1:11" ht="25.5" x14ac:dyDescent="0.2">
      <c r="A987" s="106" t="s">
        <v>266</v>
      </c>
      <c r="B987" s="11" t="s">
        <v>39</v>
      </c>
      <c r="C987" s="10">
        <v>7</v>
      </c>
      <c r="D987" s="10">
        <v>7</v>
      </c>
      <c r="E987" s="11" t="s">
        <v>264</v>
      </c>
      <c r="F987" s="11"/>
      <c r="G987" s="26">
        <f t="shared" ref="G987:I988" si="181">G988</f>
        <v>2104</v>
      </c>
      <c r="H987" s="26">
        <f t="shared" si="181"/>
        <v>0</v>
      </c>
      <c r="I987" s="26">
        <f t="shared" si="181"/>
        <v>2104</v>
      </c>
      <c r="J987" s="3"/>
      <c r="K987" s="3"/>
    </row>
    <row r="988" spans="1:11" ht="24" x14ac:dyDescent="0.2">
      <c r="A988" s="119" t="s">
        <v>372</v>
      </c>
      <c r="B988" s="11" t="s">
        <v>39</v>
      </c>
      <c r="C988" s="10">
        <v>7</v>
      </c>
      <c r="D988" s="10">
        <v>7</v>
      </c>
      <c r="E988" s="11" t="s">
        <v>264</v>
      </c>
      <c r="F988" s="11" t="s">
        <v>179</v>
      </c>
      <c r="G988" s="26">
        <f t="shared" si="181"/>
        <v>2104</v>
      </c>
      <c r="H988" s="26">
        <f t="shared" si="181"/>
        <v>0</v>
      </c>
      <c r="I988" s="26">
        <f t="shared" si="181"/>
        <v>2104</v>
      </c>
      <c r="J988" s="3"/>
      <c r="K988" s="3"/>
    </row>
    <row r="989" spans="1:11" ht="18" customHeight="1" x14ac:dyDescent="0.2">
      <c r="A989" s="74" t="s">
        <v>265</v>
      </c>
      <c r="B989" s="65" t="s">
        <v>39</v>
      </c>
      <c r="C989" s="70">
        <v>7</v>
      </c>
      <c r="D989" s="70">
        <v>7</v>
      </c>
      <c r="E989" s="65" t="s">
        <v>264</v>
      </c>
      <c r="F989" s="65" t="s">
        <v>137</v>
      </c>
      <c r="G989" s="67">
        <v>2104</v>
      </c>
      <c r="H989" s="67"/>
      <c r="I989" s="67">
        <f>G989+H989</f>
        <v>2104</v>
      </c>
      <c r="J989" s="3"/>
      <c r="K989" s="3"/>
    </row>
    <row r="990" spans="1:11" ht="25.5" x14ac:dyDescent="0.2">
      <c r="A990" s="106" t="s">
        <v>206</v>
      </c>
      <c r="B990" s="11" t="s">
        <v>39</v>
      </c>
      <c r="C990" s="10">
        <v>7</v>
      </c>
      <c r="D990" s="10">
        <v>7</v>
      </c>
      <c r="E990" s="11" t="s">
        <v>240</v>
      </c>
      <c r="F990" s="11"/>
      <c r="G990" s="26">
        <f t="shared" ref="G990:I993" si="182">G991</f>
        <v>288.10000000000002</v>
      </c>
      <c r="H990" s="26">
        <f t="shared" si="182"/>
        <v>0</v>
      </c>
      <c r="I990" s="26">
        <f t="shared" si="182"/>
        <v>288.10000000000002</v>
      </c>
      <c r="J990" s="3"/>
      <c r="K990" s="3"/>
    </row>
    <row r="991" spans="1:11" ht="25.5" x14ac:dyDescent="0.2">
      <c r="A991" s="106" t="s">
        <v>432</v>
      </c>
      <c r="B991" s="11" t="s">
        <v>39</v>
      </c>
      <c r="C991" s="10">
        <v>7</v>
      </c>
      <c r="D991" s="10">
        <v>7</v>
      </c>
      <c r="E991" s="11" t="s">
        <v>283</v>
      </c>
      <c r="F991" s="11"/>
      <c r="G991" s="26">
        <f t="shared" si="182"/>
        <v>288.10000000000002</v>
      </c>
      <c r="H991" s="26">
        <f t="shared" si="182"/>
        <v>0</v>
      </c>
      <c r="I991" s="26">
        <f t="shared" si="182"/>
        <v>288.10000000000002</v>
      </c>
      <c r="J991" s="3"/>
      <c r="K991" s="3"/>
    </row>
    <row r="992" spans="1:11" ht="38.25" x14ac:dyDescent="0.2">
      <c r="A992" s="106" t="s">
        <v>370</v>
      </c>
      <c r="B992" s="11" t="s">
        <v>39</v>
      </c>
      <c r="C992" s="10">
        <v>7</v>
      </c>
      <c r="D992" s="10">
        <v>7</v>
      </c>
      <c r="E992" s="11" t="s">
        <v>283</v>
      </c>
      <c r="F992" s="11" t="s">
        <v>173</v>
      </c>
      <c r="G992" s="26">
        <f t="shared" si="182"/>
        <v>288.10000000000002</v>
      </c>
      <c r="H992" s="26">
        <f t="shared" si="182"/>
        <v>0</v>
      </c>
      <c r="I992" s="26">
        <f t="shared" si="182"/>
        <v>288.10000000000002</v>
      </c>
      <c r="J992" s="3"/>
      <c r="K992" s="3"/>
    </row>
    <row r="993" spans="1:11" ht="33" customHeight="1" x14ac:dyDescent="0.2">
      <c r="A993" s="106" t="s">
        <v>371</v>
      </c>
      <c r="B993" s="11" t="s">
        <v>39</v>
      </c>
      <c r="C993" s="10">
        <v>7</v>
      </c>
      <c r="D993" s="10">
        <v>7</v>
      </c>
      <c r="E993" s="11" t="s">
        <v>283</v>
      </c>
      <c r="F993" s="11" t="s">
        <v>174</v>
      </c>
      <c r="G993" s="26">
        <f t="shared" si="182"/>
        <v>288.10000000000002</v>
      </c>
      <c r="H993" s="26">
        <f t="shared" si="182"/>
        <v>0</v>
      </c>
      <c r="I993" s="26">
        <f t="shared" si="182"/>
        <v>288.10000000000002</v>
      </c>
      <c r="J993" s="3"/>
      <c r="K993" s="3"/>
    </row>
    <row r="994" spans="1:11" ht="38.25" x14ac:dyDescent="0.2">
      <c r="A994" s="78" t="s">
        <v>365</v>
      </c>
      <c r="B994" s="65" t="s">
        <v>39</v>
      </c>
      <c r="C994" s="70">
        <v>7</v>
      </c>
      <c r="D994" s="70">
        <v>7</v>
      </c>
      <c r="E994" s="65" t="s">
        <v>283</v>
      </c>
      <c r="F994" s="65" t="s">
        <v>86</v>
      </c>
      <c r="G994" s="67">
        <v>288.10000000000002</v>
      </c>
      <c r="H994" s="67"/>
      <c r="I994" s="67">
        <f>G994+H994</f>
        <v>288.10000000000002</v>
      </c>
      <c r="J994" s="3"/>
      <c r="K994" s="3"/>
    </row>
    <row r="995" spans="1:11" ht="38.25" x14ac:dyDescent="0.2">
      <c r="A995" s="106" t="s">
        <v>256</v>
      </c>
      <c r="B995" s="11" t="s">
        <v>39</v>
      </c>
      <c r="C995" s="10">
        <v>7</v>
      </c>
      <c r="D995" s="10">
        <v>7</v>
      </c>
      <c r="E995" s="11" t="s">
        <v>252</v>
      </c>
      <c r="F995" s="11"/>
      <c r="G995" s="26">
        <f t="shared" ref="G995:I998" si="183">G996</f>
        <v>80</v>
      </c>
      <c r="H995" s="26">
        <f t="shared" si="183"/>
        <v>0</v>
      </c>
      <c r="I995" s="26">
        <f t="shared" si="183"/>
        <v>80</v>
      </c>
      <c r="J995" s="3"/>
      <c r="K995" s="3"/>
    </row>
    <row r="996" spans="1:11" ht="25.5" x14ac:dyDescent="0.2">
      <c r="A996" s="106" t="s">
        <v>263</v>
      </c>
      <c r="B996" s="11" t="s">
        <v>39</v>
      </c>
      <c r="C996" s="10">
        <v>7</v>
      </c>
      <c r="D996" s="10">
        <v>7</v>
      </c>
      <c r="E996" s="11" t="s">
        <v>262</v>
      </c>
      <c r="F996" s="11"/>
      <c r="G996" s="26">
        <f t="shared" si="183"/>
        <v>80</v>
      </c>
      <c r="H996" s="26">
        <f t="shared" si="183"/>
        <v>0</v>
      </c>
      <c r="I996" s="26">
        <f t="shared" si="183"/>
        <v>80</v>
      </c>
      <c r="J996" s="3"/>
      <c r="K996" s="3"/>
    </row>
    <row r="997" spans="1:11" ht="38.25" x14ac:dyDescent="0.2">
      <c r="A997" s="106" t="s">
        <v>370</v>
      </c>
      <c r="B997" s="11" t="s">
        <v>39</v>
      </c>
      <c r="C997" s="10">
        <v>7</v>
      </c>
      <c r="D997" s="10">
        <v>7</v>
      </c>
      <c r="E997" s="11" t="s">
        <v>262</v>
      </c>
      <c r="F997" s="11" t="s">
        <v>173</v>
      </c>
      <c r="G997" s="26">
        <f t="shared" si="183"/>
        <v>80</v>
      </c>
      <c r="H997" s="26">
        <f t="shared" si="183"/>
        <v>0</v>
      </c>
      <c r="I997" s="26">
        <f t="shared" si="183"/>
        <v>80</v>
      </c>
      <c r="J997" s="3"/>
      <c r="K997" s="3"/>
    </row>
    <row r="998" spans="1:11" ht="33" customHeight="1" x14ac:dyDescent="0.2">
      <c r="A998" s="106" t="s">
        <v>371</v>
      </c>
      <c r="B998" s="11" t="s">
        <v>39</v>
      </c>
      <c r="C998" s="10">
        <v>7</v>
      </c>
      <c r="D998" s="10">
        <v>7</v>
      </c>
      <c r="E998" s="11" t="s">
        <v>262</v>
      </c>
      <c r="F998" s="11" t="s">
        <v>174</v>
      </c>
      <c r="G998" s="26">
        <f t="shared" si="183"/>
        <v>80</v>
      </c>
      <c r="H998" s="26">
        <f t="shared" si="183"/>
        <v>0</v>
      </c>
      <c r="I998" s="26">
        <f t="shared" si="183"/>
        <v>80</v>
      </c>
      <c r="J998" s="3"/>
      <c r="K998" s="3"/>
    </row>
    <row r="999" spans="1:11" ht="38.25" x14ac:dyDescent="0.2">
      <c r="A999" s="78" t="s">
        <v>365</v>
      </c>
      <c r="B999" s="65" t="s">
        <v>39</v>
      </c>
      <c r="C999" s="70">
        <v>7</v>
      </c>
      <c r="D999" s="70">
        <v>7</v>
      </c>
      <c r="E999" s="65" t="s">
        <v>262</v>
      </c>
      <c r="F999" s="65" t="s">
        <v>86</v>
      </c>
      <c r="G999" s="67">
        <v>80</v>
      </c>
      <c r="H999" s="67"/>
      <c r="I999" s="67">
        <f>G999+H999</f>
        <v>80</v>
      </c>
      <c r="J999" s="3"/>
      <c r="K999" s="3"/>
    </row>
    <row r="1000" spans="1:11" x14ac:dyDescent="0.2">
      <c r="A1000" s="89" t="s">
        <v>541</v>
      </c>
      <c r="B1000" s="11" t="s">
        <v>39</v>
      </c>
      <c r="C1000" s="10">
        <v>7</v>
      </c>
      <c r="D1000" s="10">
        <v>7</v>
      </c>
      <c r="E1000" s="11" t="s">
        <v>540</v>
      </c>
      <c r="F1000" s="11"/>
      <c r="G1000" s="26">
        <f>G1001</f>
        <v>1930.4</v>
      </c>
      <c r="H1000" s="26">
        <f t="shared" ref="H1000:I1002" si="184">H1001</f>
        <v>0</v>
      </c>
      <c r="I1000" s="26">
        <f t="shared" si="184"/>
        <v>1930.4</v>
      </c>
      <c r="J1000" s="3"/>
      <c r="K1000" s="3"/>
    </row>
    <row r="1001" spans="1:11" ht="30" customHeight="1" x14ac:dyDescent="0.2">
      <c r="A1001" s="106" t="s">
        <v>370</v>
      </c>
      <c r="B1001" s="11" t="s">
        <v>39</v>
      </c>
      <c r="C1001" s="10">
        <v>7</v>
      </c>
      <c r="D1001" s="10">
        <v>7</v>
      </c>
      <c r="E1001" s="11" t="s">
        <v>540</v>
      </c>
      <c r="F1001" s="11" t="s">
        <v>173</v>
      </c>
      <c r="G1001" s="26">
        <f>G1002</f>
        <v>1930.4</v>
      </c>
      <c r="H1001" s="26">
        <f t="shared" si="184"/>
        <v>0</v>
      </c>
      <c r="I1001" s="26">
        <f t="shared" si="184"/>
        <v>1930.4</v>
      </c>
      <c r="J1001" s="3"/>
      <c r="K1001" s="3"/>
    </row>
    <row r="1002" spans="1:11" ht="27.75" customHeight="1" x14ac:dyDescent="0.2">
      <c r="A1002" s="106" t="s">
        <v>371</v>
      </c>
      <c r="B1002" s="11" t="s">
        <v>39</v>
      </c>
      <c r="C1002" s="10">
        <v>7</v>
      </c>
      <c r="D1002" s="10">
        <v>7</v>
      </c>
      <c r="E1002" s="11" t="s">
        <v>540</v>
      </c>
      <c r="F1002" s="11" t="s">
        <v>174</v>
      </c>
      <c r="G1002" s="26">
        <f>G1003</f>
        <v>1930.4</v>
      </c>
      <c r="H1002" s="26">
        <f t="shared" si="184"/>
        <v>0</v>
      </c>
      <c r="I1002" s="26">
        <f t="shared" si="184"/>
        <v>1930.4</v>
      </c>
      <c r="J1002" s="3"/>
      <c r="K1002" s="3"/>
    </row>
    <row r="1003" spans="1:11" ht="30" customHeight="1" x14ac:dyDescent="0.2">
      <c r="A1003" s="78" t="s">
        <v>365</v>
      </c>
      <c r="B1003" s="65" t="s">
        <v>39</v>
      </c>
      <c r="C1003" s="70">
        <v>7</v>
      </c>
      <c r="D1003" s="70">
        <v>7</v>
      </c>
      <c r="E1003" s="65" t="s">
        <v>540</v>
      </c>
      <c r="F1003" s="65" t="s">
        <v>86</v>
      </c>
      <c r="G1003" s="67">
        <v>1930.4</v>
      </c>
      <c r="H1003" s="67">
        <v>0</v>
      </c>
      <c r="I1003" s="67">
        <f>G1003+H1003</f>
        <v>1930.4</v>
      </c>
      <c r="J1003" s="3"/>
      <c r="K1003" s="3"/>
    </row>
    <row r="1004" spans="1:11" ht="24" x14ac:dyDescent="0.2">
      <c r="A1004" s="5" t="s">
        <v>472</v>
      </c>
      <c r="B1004" s="11" t="s">
        <v>39</v>
      </c>
      <c r="C1004" s="10">
        <v>7</v>
      </c>
      <c r="D1004" s="10">
        <v>7</v>
      </c>
      <c r="E1004" s="11" t="s">
        <v>490</v>
      </c>
      <c r="F1004" s="11"/>
      <c r="G1004" s="26">
        <f>G1005</f>
        <v>3025</v>
      </c>
      <c r="H1004" s="26">
        <f>H1005</f>
        <v>0</v>
      </c>
      <c r="I1004" s="26">
        <f>I1005</f>
        <v>3025</v>
      </c>
      <c r="J1004" s="3"/>
      <c r="K1004" s="3"/>
    </row>
    <row r="1005" spans="1:11" ht="24" x14ac:dyDescent="0.2">
      <c r="A1005" s="5" t="s">
        <v>277</v>
      </c>
      <c r="B1005" s="11" t="s">
        <v>39</v>
      </c>
      <c r="C1005" s="10">
        <v>7</v>
      </c>
      <c r="D1005" s="10">
        <v>7</v>
      </c>
      <c r="E1005" s="11" t="s">
        <v>491</v>
      </c>
      <c r="F1005" s="11"/>
      <c r="G1005" s="26">
        <f>G1008</f>
        <v>3025</v>
      </c>
      <c r="H1005" s="26">
        <f>H1008</f>
        <v>0</v>
      </c>
      <c r="I1005" s="26">
        <f>I1008</f>
        <v>3025</v>
      </c>
      <c r="J1005" s="3"/>
      <c r="K1005" s="3"/>
    </row>
    <row r="1006" spans="1:11" ht="38.25" x14ac:dyDescent="0.2">
      <c r="A1006" s="106" t="s">
        <v>370</v>
      </c>
      <c r="B1006" s="11" t="s">
        <v>39</v>
      </c>
      <c r="C1006" s="10">
        <v>7</v>
      </c>
      <c r="D1006" s="10">
        <v>7</v>
      </c>
      <c r="E1006" s="11" t="s">
        <v>491</v>
      </c>
      <c r="F1006" s="11" t="s">
        <v>173</v>
      </c>
      <c r="G1006" s="26">
        <f t="shared" ref="G1006:I1007" si="185">G1007</f>
        <v>3025</v>
      </c>
      <c r="H1006" s="26">
        <f t="shared" si="185"/>
        <v>0</v>
      </c>
      <c r="I1006" s="26">
        <f t="shared" si="185"/>
        <v>3025</v>
      </c>
      <c r="J1006" s="3"/>
      <c r="K1006" s="3"/>
    </row>
    <row r="1007" spans="1:11" ht="32.25" customHeight="1" x14ac:dyDescent="0.2">
      <c r="A1007" s="106" t="s">
        <v>371</v>
      </c>
      <c r="B1007" s="11" t="s">
        <v>39</v>
      </c>
      <c r="C1007" s="10">
        <v>7</v>
      </c>
      <c r="D1007" s="10">
        <v>7</v>
      </c>
      <c r="E1007" s="11" t="s">
        <v>491</v>
      </c>
      <c r="F1007" s="11" t="s">
        <v>174</v>
      </c>
      <c r="G1007" s="26">
        <f t="shared" si="185"/>
        <v>3025</v>
      </c>
      <c r="H1007" s="26">
        <f t="shared" si="185"/>
        <v>0</v>
      </c>
      <c r="I1007" s="26">
        <f t="shared" si="185"/>
        <v>3025</v>
      </c>
      <c r="J1007" s="3"/>
      <c r="K1007" s="3"/>
    </row>
    <row r="1008" spans="1:11" ht="27.75" customHeight="1" x14ac:dyDescent="0.2">
      <c r="A1008" s="78" t="s">
        <v>365</v>
      </c>
      <c r="B1008" s="65" t="s">
        <v>39</v>
      </c>
      <c r="C1008" s="70">
        <v>7</v>
      </c>
      <c r="D1008" s="70">
        <v>7</v>
      </c>
      <c r="E1008" s="65" t="s">
        <v>491</v>
      </c>
      <c r="F1008" s="65" t="s">
        <v>86</v>
      </c>
      <c r="G1008" s="67">
        <v>3025</v>
      </c>
      <c r="H1008" s="67">
        <v>0</v>
      </c>
      <c r="I1008" s="67">
        <f>G1008+H1008</f>
        <v>3025</v>
      </c>
      <c r="J1008" s="3"/>
      <c r="K1008" s="3"/>
    </row>
    <row r="1009" spans="1:11" x14ac:dyDescent="0.2">
      <c r="A1009" s="5" t="s">
        <v>21</v>
      </c>
      <c r="B1009" s="11" t="s">
        <v>39</v>
      </c>
      <c r="C1009" s="10">
        <v>7</v>
      </c>
      <c r="D1009" s="10">
        <v>9</v>
      </c>
      <c r="E1009" s="11" t="s">
        <v>7</v>
      </c>
      <c r="F1009" s="11" t="s">
        <v>7</v>
      </c>
      <c r="G1009" s="26">
        <f>G1010</f>
        <v>60401.200000000004</v>
      </c>
      <c r="H1009" s="26">
        <f>H1010</f>
        <v>-7.1054273576010019E-15</v>
      </c>
      <c r="I1009" s="26">
        <f>I1010</f>
        <v>60401.200000000004</v>
      </c>
      <c r="J1009" s="3"/>
      <c r="K1009" s="3"/>
    </row>
    <row r="1010" spans="1:11" x14ac:dyDescent="0.2">
      <c r="A1010" s="5" t="s">
        <v>148</v>
      </c>
      <c r="B1010" s="11" t="s">
        <v>39</v>
      </c>
      <c r="C1010" s="10">
        <v>7</v>
      </c>
      <c r="D1010" s="10">
        <v>9</v>
      </c>
      <c r="E1010" s="11" t="s">
        <v>147</v>
      </c>
      <c r="F1010" s="11"/>
      <c r="G1010" s="26">
        <f>G1011+G1020+G1039+G1030</f>
        <v>60401.200000000004</v>
      </c>
      <c r="H1010" s="26">
        <f>H1011+H1020+H1039+H1030</f>
        <v>-7.1054273576010019E-15</v>
      </c>
      <c r="I1010" s="26">
        <f>I1011+I1020+I1039+I1030</f>
        <v>60401.200000000004</v>
      </c>
      <c r="J1010" s="3"/>
      <c r="K1010" s="3"/>
    </row>
    <row r="1011" spans="1:11" ht="24" x14ac:dyDescent="0.2">
      <c r="A1011" s="72" t="s">
        <v>150</v>
      </c>
      <c r="B1011" s="11" t="s">
        <v>39</v>
      </c>
      <c r="C1011" s="10">
        <v>7</v>
      </c>
      <c r="D1011" s="10">
        <v>9</v>
      </c>
      <c r="E1011" s="11" t="s">
        <v>151</v>
      </c>
      <c r="F1011" s="11" t="s">
        <v>7</v>
      </c>
      <c r="G1011" s="26">
        <f>G1012+G1016</f>
        <v>7551.2999999999993</v>
      </c>
      <c r="H1011" s="26">
        <f>H1012+H1016</f>
        <v>52.9</v>
      </c>
      <c r="I1011" s="26">
        <f>I1012+I1016</f>
        <v>7604.2</v>
      </c>
      <c r="J1011" s="3"/>
      <c r="K1011" s="3"/>
    </row>
    <row r="1012" spans="1:11" ht="48" x14ac:dyDescent="0.2">
      <c r="A1012" s="72" t="s">
        <v>404</v>
      </c>
      <c r="B1012" s="11" t="s">
        <v>39</v>
      </c>
      <c r="C1012" s="13" t="s">
        <v>11</v>
      </c>
      <c r="D1012" s="13" t="s">
        <v>13</v>
      </c>
      <c r="E1012" s="11" t="s">
        <v>151</v>
      </c>
      <c r="F1012" s="11" t="s">
        <v>171</v>
      </c>
      <c r="G1012" s="26">
        <f>G1013</f>
        <v>7273.9</v>
      </c>
      <c r="H1012" s="26">
        <f>H1013</f>
        <v>-3</v>
      </c>
      <c r="I1012" s="26">
        <f>I1013</f>
        <v>7270.9</v>
      </c>
      <c r="J1012" s="3"/>
      <c r="K1012" s="3"/>
    </row>
    <row r="1013" spans="1:11" ht="24" x14ac:dyDescent="0.2">
      <c r="A1013" s="5" t="s">
        <v>172</v>
      </c>
      <c r="B1013" s="11" t="s">
        <v>39</v>
      </c>
      <c r="C1013" s="13" t="s">
        <v>11</v>
      </c>
      <c r="D1013" s="13" t="s">
        <v>13</v>
      </c>
      <c r="E1013" s="11" t="s">
        <v>151</v>
      </c>
      <c r="F1013" s="11" t="s">
        <v>170</v>
      </c>
      <c r="G1013" s="26">
        <f>G1014+G1015</f>
        <v>7273.9</v>
      </c>
      <c r="H1013" s="26">
        <f>H1014+H1015</f>
        <v>-3</v>
      </c>
      <c r="I1013" s="26">
        <f>I1014+I1015</f>
        <v>7270.9</v>
      </c>
      <c r="J1013" s="3"/>
      <c r="K1013" s="3"/>
    </row>
    <row r="1014" spans="1:11" ht="38.25" x14ac:dyDescent="0.2">
      <c r="A1014" s="74" t="s">
        <v>367</v>
      </c>
      <c r="B1014" s="65" t="s">
        <v>39</v>
      </c>
      <c r="C1014" s="66" t="s">
        <v>11</v>
      </c>
      <c r="D1014" s="66" t="s">
        <v>13</v>
      </c>
      <c r="E1014" s="65" t="s">
        <v>151</v>
      </c>
      <c r="F1014" s="65" t="s">
        <v>87</v>
      </c>
      <c r="G1014" s="67">
        <v>7133.9</v>
      </c>
      <c r="H1014" s="67">
        <v>0</v>
      </c>
      <c r="I1014" s="67">
        <f>G1014+H1014</f>
        <v>7133.9</v>
      </c>
      <c r="J1014" s="3"/>
      <c r="K1014" s="3"/>
    </row>
    <row r="1015" spans="1:11" ht="38.25" x14ac:dyDescent="0.2">
      <c r="A1015" s="74" t="s">
        <v>368</v>
      </c>
      <c r="B1015" s="65" t="s">
        <v>39</v>
      </c>
      <c r="C1015" s="66" t="s">
        <v>11</v>
      </c>
      <c r="D1015" s="66" t="s">
        <v>13</v>
      </c>
      <c r="E1015" s="65" t="s">
        <v>151</v>
      </c>
      <c r="F1015" s="65" t="s">
        <v>88</v>
      </c>
      <c r="G1015" s="67">
        <v>140</v>
      </c>
      <c r="H1015" s="67">
        <v>-3</v>
      </c>
      <c r="I1015" s="67">
        <f>G1015+H1015</f>
        <v>137</v>
      </c>
      <c r="J1015" s="3"/>
      <c r="K1015" s="3"/>
    </row>
    <row r="1016" spans="1:11" ht="38.25" x14ac:dyDescent="0.2">
      <c r="A1016" s="106" t="s">
        <v>370</v>
      </c>
      <c r="B1016" s="11" t="s">
        <v>39</v>
      </c>
      <c r="C1016" s="13" t="s">
        <v>11</v>
      </c>
      <c r="D1016" s="13" t="s">
        <v>13</v>
      </c>
      <c r="E1016" s="11" t="s">
        <v>151</v>
      </c>
      <c r="F1016" s="11" t="s">
        <v>173</v>
      </c>
      <c r="G1016" s="26">
        <f>G1017</f>
        <v>277.39999999999998</v>
      </c>
      <c r="H1016" s="26">
        <f>H1017</f>
        <v>55.9</v>
      </c>
      <c r="I1016" s="26">
        <f>I1017</f>
        <v>333.3</v>
      </c>
      <c r="J1016" s="3"/>
      <c r="K1016" s="3"/>
    </row>
    <row r="1017" spans="1:11" ht="36" customHeight="1" x14ac:dyDescent="0.2">
      <c r="A1017" s="106" t="s">
        <v>371</v>
      </c>
      <c r="B1017" s="11" t="s">
        <v>39</v>
      </c>
      <c r="C1017" s="13" t="s">
        <v>11</v>
      </c>
      <c r="D1017" s="13" t="s">
        <v>13</v>
      </c>
      <c r="E1017" s="11" t="s">
        <v>151</v>
      </c>
      <c r="F1017" s="11" t="s">
        <v>174</v>
      </c>
      <c r="G1017" s="26">
        <f>G1018+G1019</f>
        <v>277.39999999999998</v>
      </c>
      <c r="H1017" s="26">
        <f>H1018+H1019</f>
        <v>55.9</v>
      </c>
      <c r="I1017" s="26">
        <f>I1018+I1019</f>
        <v>333.3</v>
      </c>
      <c r="J1017" s="3"/>
      <c r="K1017" s="3"/>
    </row>
    <row r="1018" spans="1:11" ht="25.5" x14ac:dyDescent="0.2">
      <c r="A1018" s="108" t="s">
        <v>114</v>
      </c>
      <c r="B1018" s="65" t="s">
        <v>39</v>
      </c>
      <c r="C1018" s="66" t="s">
        <v>11</v>
      </c>
      <c r="D1018" s="66" t="s">
        <v>13</v>
      </c>
      <c r="E1018" s="65" t="s">
        <v>151</v>
      </c>
      <c r="F1018" s="65" t="s">
        <v>115</v>
      </c>
      <c r="G1018" s="67">
        <v>97.6</v>
      </c>
      <c r="H1018" s="67">
        <v>-5</v>
      </c>
      <c r="I1018" s="67">
        <f>G1018+H1018</f>
        <v>92.6</v>
      </c>
      <c r="J1018" s="3"/>
      <c r="K1018" s="3"/>
    </row>
    <row r="1019" spans="1:11" ht="30.75" customHeight="1" x14ac:dyDescent="0.2">
      <c r="A1019" s="78" t="s">
        <v>365</v>
      </c>
      <c r="B1019" s="65" t="s">
        <v>39</v>
      </c>
      <c r="C1019" s="66" t="s">
        <v>11</v>
      </c>
      <c r="D1019" s="66" t="s">
        <v>13</v>
      </c>
      <c r="E1019" s="65" t="s">
        <v>151</v>
      </c>
      <c r="F1019" s="65" t="s">
        <v>86</v>
      </c>
      <c r="G1019" s="67">
        <v>179.8</v>
      </c>
      <c r="H1019" s="67">
        <f>3+5+52.9</f>
        <v>60.9</v>
      </c>
      <c r="I1019" s="67">
        <f>G1019+H1019</f>
        <v>240.70000000000002</v>
      </c>
      <c r="J1019" s="3"/>
      <c r="K1019" s="3"/>
    </row>
    <row r="1020" spans="1:11" ht="24" x14ac:dyDescent="0.2">
      <c r="A1020" s="5" t="s">
        <v>212</v>
      </c>
      <c r="B1020" s="11" t="s">
        <v>39</v>
      </c>
      <c r="C1020" s="13" t="s">
        <v>11</v>
      </c>
      <c r="D1020" s="13" t="s">
        <v>13</v>
      </c>
      <c r="E1020" s="11" t="s">
        <v>213</v>
      </c>
      <c r="F1020" s="11" t="s">
        <v>7</v>
      </c>
      <c r="G1020" s="26">
        <f>G1021+G1025</f>
        <v>52750.8</v>
      </c>
      <c r="H1020" s="26">
        <f>H1021+H1025</f>
        <v>-52.900000000000006</v>
      </c>
      <c r="I1020" s="26">
        <f>I1021+I1025</f>
        <v>52697.900000000009</v>
      </c>
      <c r="J1020" s="3"/>
      <c r="K1020" s="3"/>
    </row>
    <row r="1021" spans="1:11" ht="48" x14ac:dyDescent="0.2">
      <c r="A1021" s="72" t="s">
        <v>404</v>
      </c>
      <c r="B1021" s="11" t="s">
        <v>39</v>
      </c>
      <c r="C1021" s="13" t="s">
        <v>11</v>
      </c>
      <c r="D1021" s="13" t="s">
        <v>13</v>
      </c>
      <c r="E1021" s="11" t="s">
        <v>213</v>
      </c>
      <c r="F1021" s="11" t="s">
        <v>171</v>
      </c>
      <c r="G1021" s="26">
        <f>G1022</f>
        <v>45893.200000000004</v>
      </c>
      <c r="H1021" s="26">
        <f>H1022</f>
        <v>-108</v>
      </c>
      <c r="I1021" s="26">
        <f>I1022</f>
        <v>45785.200000000004</v>
      </c>
      <c r="J1021" s="3"/>
      <c r="K1021" s="3"/>
    </row>
    <row r="1022" spans="1:11" ht="24" x14ac:dyDescent="0.2">
      <c r="A1022" s="5" t="s">
        <v>479</v>
      </c>
      <c r="B1022" s="11" t="s">
        <v>39</v>
      </c>
      <c r="C1022" s="13" t="s">
        <v>11</v>
      </c>
      <c r="D1022" s="13" t="s">
        <v>13</v>
      </c>
      <c r="E1022" s="11" t="s">
        <v>213</v>
      </c>
      <c r="F1022" s="11" t="s">
        <v>476</v>
      </c>
      <c r="G1022" s="26">
        <f>SUM(G1023:G1024)</f>
        <v>45893.200000000004</v>
      </c>
      <c r="H1022" s="26">
        <f>SUM(H1023:H1024)</f>
        <v>-108</v>
      </c>
      <c r="I1022" s="26">
        <f>SUM(I1023:I1024)</f>
        <v>45785.200000000004</v>
      </c>
      <c r="J1022" s="3"/>
      <c r="K1022" s="3"/>
    </row>
    <row r="1023" spans="1:11" ht="30" customHeight="1" x14ac:dyDescent="0.2">
      <c r="A1023" s="74" t="s">
        <v>480</v>
      </c>
      <c r="B1023" s="65" t="s">
        <v>39</v>
      </c>
      <c r="C1023" s="66" t="s">
        <v>11</v>
      </c>
      <c r="D1023" s="66" t="s">
        <v>13</v>
      </c>
      <c r="E1023" s="65" t="s">
        <v>213</v>
      </c>
      <c r="F1023" s="65" t="s">
        <v>478</v>
      </c>
      <c r="G1023" s="67">
        <v>45312.9</v>
      </c>
      <c r="H1023" s="67">
        <v>-108</v>
      </c>
      <c r="I1023" s="67">
        <f>G1023+H1023</f>
        <v>45204.9</v>
      </c>
      <c r="J1023" s="3"/>
      <c r="K1023" s="3"/>
    </row>
    <row r="1024" spans="1:11" ht="32.25" customHeight="1" x14ac:dyDescent="0.2">
      <c r="A1024" s="74" t="s">
        <v>482</v>
      </c>
      <c r="B1024" s="65" t="s">
        <v>39</v>
      </c>
      <c r="C1024" s="66" t="s">
        <v>11</v>
      </c>
      <c r="D1024" s="66" t="s">
        <v>13</v>
      </c>
      <c r="E1024" s="65" t="s">
        <v>213</v>
      </c>
      <c r="F1024" s="65" t="s">
        <v>481</v>
      </c>
      <c r="G1024" s="67">
        <v>580.29999999999995</v>
      </c>
      <c r="H1024" s="67"/>
      <c r="I1024" s="67">
        <f>G1024+H1024</f>
        <v>580.29999999999995</v>
      </c>
      <c r="J1024" s="3"/>
      <c r="K1024" s="3"/>
    </row>
    <row r="1025" spans="1:11" ht="30" customHeight="1" x14ac:dyDescent="0.2">
      <c r="A1025" s="106" t="s">
        <v>370</v>
      </c>
      <c r="B1025" s="11" t="s">
        <v>39</v>
      </c>
      <c r="C1025" s="13" t="s">
        <v>11</v>
      </c>
      <c r="D1025" s="13" t="s">
        <v>13</v>
      </c>
      <c r="E1025" s="11" t="s">
        <v>213</v>
      </c>
      <c r="F1025" s="11" t="s">
        <v>173</v>
      </c>
      <c r="G1025" s="26">
        <f>G1026</f>
        <v>6857.6</v>
      </c>
      <c r="H1025" s="26">
        <f>H1026</f>
        <v>55.099999999999994</v>
      </c>
      <c r="I1025" s="26">
        <f>I1026</f>
        <v>6912.7000000000007</v>
      </c>
      <c r="J1025" s="3"/>
      <c r="K1025" s="3"/>
    </row>
    <row r="1026" spans="1:11" ht="33.75" customHeight="1" x14ac:dyDescent="0.2">
      <c r="A1026" s="106" t="s">
        <v>371</v>
      </c>
      <c r="B1026" s="11" t="s">
        <v>39</v>
      </c>
      <c r="C1026" s="13" t="s">
        <v>11</v>
      </c>
      <c r="D1026" s="13" t="s">
        <v>13</v>
      </c>
      <c r="E1026" s="11" t="s">
        <v>213</v>
      </c>
      <c r="F1026" s="11" t="s">
        <v>174</v>
      </c>
      <c r="G1026" s="26">
        <f>SUM(G1027:G1029)</f>
        <v>6857.6</v>
      </c>
      <c r="H1026" s="26">
        <f>SUM(H1027:H1029)</f>
        <v>55.099999999999994</v>
      </c>
      <c r="I1026" s="26">
        <f>SUM(I1027:I1029)</f>
        <v>6912.7000000000007</v>
      </c>
      <c r="J1026" s="3"/>
      <c r="K1026" s="3"/>
    </row>
    <row r="1027" spans="1:11" ht="25.5" x14ac:dyDescent="0.2">
      <c r="A1027" s="108" t="s">
        <v>114</v>
      </c>
      <c r="B1027" s="65" t="s">
        <v>39</v>
      </c>
      <c r="C1027" s="66" t="s">
        <v>11</v>
      </c>
      <c r="D1027" s="66" t="s">
        <v>13</v>
      </c>
      <c r="E1027" s="65" t="s">
        <v>213</v>
      </c>
      <c r="F1027" s="65" t="s">
        <v>115</v>
      </c>
      <c r="G1027" s="67">
        <v>546.29999999999995</v>
      </c>
      <c r="H1027" s="67">
        <f>-10-5</f>
        <v>-15</v>
      </c>
      <c r="I1027" s="67">
        <f>G1027+H1027</f>
        <v>531.29999999999995</v>
      </c>
      <c r="J1027" s="3"/>
      <c r="K1027" s="3"/>
    </row>
    <row r="1028" spans="1:11" ht="30.75" customHeight="1" x14ac:dyDescent="0.2">
      <c r="A1028" s="74" t="s">
        <v>366</v>
      </c>
      <c r="B1028" s="65" t="s">
        <v>39</v>
      </c>
      <c r="C1028" s="66" t="s">
        <v>11</v>
      </c>
      <c r="D1028" s="66" t="s">
        <v>13</v>
      </c>
      <c r="E1028" s="65" t="s">
        <v>213</v>
      </c>
      <c r="F1028" s="65" t="s">
        <v>92</v>
      </c>
      <c r="G1028" s="67">
        <v>950</v>
      </c>
      <c r="H1028" s="67"/>
      <c r="I1028" s="67">
        <f>G1028+H1028</f>
        <v>950</v>
      </c>
      <c r="J1028" s="3"/>
      <c r="K1028" s="3"/>
    </row>
    <row r="1029" spans="1:11" ht="38.25" x14ac:dyDescent="0.2">
      <c r="A1029" s="78" t="s">
        <v>365</v>
      </c>
      <c r="B1029" s="65" t="s">
        <v>39</v>
      </c>
      <c r="C1029" s="66" t="s">
        <v>11</v>
      </c>
      <c r="D1029" s="66" t="s">
        <v>13</v>
      </c>
      <c r="E1029" s="65" t="s">
        <v>213</v>
      </c>
      <c r="F1029" s="65" t="s">
        <v>86</v>
      </c>
      <c r="G1029" s="67">
        <v>5361.3</v>
      </c>
      <c r="H1029" s="67">
        <f>10+5+55.1</f>
        <v>70.099999999999994</v>
      </c>
      <c r="I1029" s="67">
        <f>G1029+H1029</f>
        <v>5431.4000000000005</v>
      </c>
      <c r="J1029" s="3"/>
      <c r="K1029" s="3"/>
    </row>
    <row r="1030" spans="1:11" ht="25.5" x14ac:dyDescent="0.2">
      <c r="A1030" s="89" t="s">
        <v>206</v>
      </c>
      <c r="B1030" s="11" t="s">
        <v>39</v>
      </c>
      <c r="C1030" s="13" t="s">
        <v>11</v>
      </c>
      <c r="D1030" s="13" t="s">
        <v>13</v>
      </c>
      <c r="E1030" s="11" t="s">
        <v>240</v>
      </c>
      <c r="F1030" s="11"/>
      <c r="G1030" s="26">
        <f>G1031+G1035</f>
        <v>29.1</v>
      </c>
      <c r="H1030" s="26">
        <f>H1031+H1035</f>
        <v>0</v>
      </c>
      <c r="I1030" s="26">
        <f>I1031+I1035</f>
        <v>29.1</v>
      </c>
      <c r="J1030" s="3"/>
      <c r="K1030" s="3"/>
    </row>
    <row r="1031" spans="1:11" x14ac:dyDescent="0.2">
      <c r="A1031" s="89" t="s">
        <v>241</v>
      </c>
      <c r="B1031" s="11" t="s">
        <v>39</v>
      </c>
      <c r="C1031" s="13" t="s">
        <v>11</v>
      </c>
      <c r="D1031" s="13" t="s">
        <v>13</v>
      </c>
      <c r="E1031" s="11" t="s">
        <v>243</v>
      </c>
      <c r="F1031" s="11"/>
      <c r="G1031" s="26">
        <f t="shared" ref="G1031:I1033" si="186">G1032</f>
        <v>19</v>
      </c>
      <c r="H1031" s="26">
        <f t="shared" si="186"/>
        <v>0</v>
      </c>
      <c r="I1031" s="26">
        <f t="shared" si="186"/>
        <v>19</v>
      </c>
      <c r="J1031" s="3"/>
      <c r="K1031" s="3"/>
    </row>
    <row r="1032" spans="1:11" ht="33" customHeight="1" x14ac:dyDescent="0.2">
      <c r="A1032" s="106" t="s">
        <v>370</v>
      </c>
      <c r="B1032" s="11" t="s">
        <v>39</v>
      </c>
      <c r="C1032" s="13" t="s">
        <v>11</v>
      </c>
      <c r="D1032" s="13" t="s">
        <v>13</v>
      </c>
      <c r="E1032" s="11" t="s">
        <v>243</v>
      </c>
      <c r="F1032" s="11" t="s">
        <v>173</v>
      </c>
      <c r="G1032" s="26">
        <f t="shared" si="186"/>
        <v>19</v>
      </c>
      <c r="H1032" s="26">
        <f t="shared" si="186"/>
        <v>0</v>
      </c>
      <c r="I1032" s="26">
        <f t="shared" si="186"/>
        <v>19</v>
      </c>
      <c r="J1032" s="3"/>
      <c r="K1032" s="3"/>
    </row>
    <row r="1033" spans="1:11" ht="33" customHeight="1" x14ac:dyDescent="0.2">
      <c r="A1033" s="106" t="s">
        <v>371</v>
      </c>
      <c r="B1033" s="11" t="s">
        <v>39</v>
      </c>
      <c r="C1033" s="13" t="s">
        <v>11</v>
      </c>
      <c r="D1033" s="13" t="s">
        <v>13</v>
      </c>
      <c r="E1033" s="11" t="s">
        <v>243</v>
      </c>
      <c r="F1033" s="11" t="s">
        <v>174</v>
      </c>
      <c r="G1033" s="26">
        <f t="shared" si="186"/>
        <v>19</v>
      </c>
      <c r="H1033" s="26">
        <f t="shared" si="186"/>
        <v>0</v>
      </c>
      <c r="I1033" s="26">
        <f t="shared" si="186"/>
        <v>19</v>
      </c>
      <c r="J1033" s="3"/>
      <c r="K1033" s="3"/>
    </row>
    <row r="1034" spans="1:11" ht="31.5" customHeight="1" x14ac:dyDescent="0.2">
      <c r="A1034" s="78" t="s">
        <v>365</v>
      </c>
      <c r="B1034" s="65" t="s">
        <v>39</v>
      </c>
      <c r="C1034" s="66" t="s">
        <v>11</v>
      </c>
      <c r="D1034" s="66" t="s">
        <v>13</v>
      </c>
      <c r="E1034" s="65" t="s">
        <v>243</v>
      </c>
      <c r="F1034" s="65" t="s">
        <v>86</v>
      </c>
      <c r="G1034" s="67">
        <v>19</v>
      </c>
      <c r="H1034" s="67"/>
      <c r="I1034" s="67">
        <f>G1034+H1034</f>
        <v>19</v>
      </c>
      <c r="J1034" s="3"/>
      <c r="K1034" s="3"/>
    </row>
    <row r="1035" spans="1:11" ht="25.5" x14ac:dyDescent="0.2">
      <c r="A1035" s="89" t="s">
        <v>242</v>
      </c>
      <c r="B1035" s="11" t="s">
        <v>39</v>
      </c>
      <c r="C1035" s="13" t="s">
        <v>11</v>
      </c>
      <c r="D1035" s="13" t="s">
        <v>13</v>
      </c>
      <c r="E1035" s="11" t="s">
        <v>284</v>
      </c>
      <c r="F1035" s="11"/>
      <c r="G1035" s="26">
        <f t="shared" ref="G1035:I1037" si="187">G1036</f>
        <v>10.1</v>
      </c>
      <c r="H1035" s="26">
        <f t="shared" si="187"/>
        <v>0</v>
      </c>
      <c r="I1035" s="26">
        <f t="shared" si="187"/>
        <v>10.1</v>
      </c>
      <c r="J1035" s="3"/>
      <c r="K1035" s="3"/>
    </row>
    <row r="1036" spans="1:11" ht="28.5" customHeight="1" x14ac:dyDescent="0.2">
      <c r="A1036" s="106" t="s">
        <v>370</v>
      </c>
      <c r="B1036" s="11" t="s">
        <v>39</v>
      </c>
      <c r="C1036" s="13" t="s">
        <v>11</v>
      </c>
      <c r="D1036" s="13" t="s">
        <v>13</v>
      </c>
      <c r="E1036" s="11" t="s">
        <v>284</v>
      </c>
      <c r="F1036" s="11" t="s">
        <v>173</v>
      </c>
      <c r="G1036" s="26">
        <f t="shared" si="187"/>
        <v>10.1</v>
      </c>
      <c r="H1036" s="26">
        <f t="shared" si="187"/>
        <v>0</v>
      </c>
      <c r="I1036" s="26">
        <f t="shared" si="187"/>
        <v>10.1</v>
      </c>
      <c r="J1036" s="3"/>
      <c r="K1036" s="3"/>
    </row>
    <row r="1037" spans="1:11" ht="33" customHeight="1" x14ac:dyDescent="0.2">
      <c r="A1037" s="106" t="s">
        <v>371</v>
      </c>
      <c r="B1037" s="11" t="s">
        <v>39</v>
      </c>
      <c r="C1037" s="13" t="s">
        <v>11</v>
      </c>
      <c r="D1037" s="13" t="s">
        <v>13</v>
      </c>
      <c r="E1037" s="11" t="s">
        <v>284</v>
      </c>
      <c r="F1037" s="11" t="s">
        <v>174</v>
      </c>
      <c r="G1037" s="26">
        <f t="shared" si="187"/>
        <v>10.1</v>
      </c>
      <c r="H1037" s="26">
        <f t="shared" si="187"/>
        <v>0</v>
      </c>
      <c r="I1037" s="26">
        <f t="shared" si="187"/>
        <v>10.1</v>
      </c>
      <c r="J1037" s="3"/>
      <c r="K1037" s="3"/>
    </row>
    <row r="1038" spans="1:11" ht="31.5" customHeight="1" x14ac:dyDescent="0.2">
      <c r="A1038" s="78" t="s">
        <v>365</v>
      </c>
      <c r="B1038" s="65" t="s">
        <v>39</v>
      </c>
      <c r="C1038" s="66" t="s">
        <v>11</v>
      </c>
      <c r="D1038" s="66" t="s">
        <v>13</v>
      </c>
      <c r="E1038" s="65" t="s">
        <v>284</v>
      </c>
      <c r="F1038" s="65" t="s">
        <v>86</v>
      </c>
      <c r="G1038" s="67">
        <v>10.1</v>
      </c>
      <c r="H1038" s="67"/>
      <c r="I1038" s="67">
        <f>G1038+H1038</f>
        <v>10.1</v>
      </c>
      <c r="J1038" s="3"/>
      <c r="K1038" s="3"/>
    </row>
    <row r="1039" spans="1:11" ht="25.5" x14ac:dyDescent="0.2">
      <c r="A1039" s="106" t="s">
        <v>211</v>
      </c>
      <c r="B1039" s="11" t="s">
        <v>39</v>
      </c>
      <c r="C1039" s="10">
        <v>7</v>
      </c>
      <c r="D1039" s="10">
        <v>9</v>
      </c>
      <c r="E1039" s="11" t="s">
        <v>286</v>
      </c>
      <c r="F1039" s="11"/>
      <c r="G1039" s="26">
        <f t="shared" ref="G1039:I1042" si="188">G1040</f>
        <v>70</v>
      </c>
      <c r="H1039" s="26">
        <f t="shared" si="188"/>
        <v>0</v>
      </c>
      <c r="I1039" s="26">
        <f t="shared" si="188"/>
        <v>70</v>
      </c>
      <c r="J1039" s="3"/>
      <c r="K1039" s="3"/>
    </row>
    <row r="1040" spans="1:11" ht="38.25" x14ac:dyDescent="0.2">
      <c r="A1040" s="106" t="s">
        <v>251</v>
      </c>
      <c r="B1040" s="11" t="s">
        <v>142</v>
      </c>
      <c r="C1040" s="10">
        <v>7</v>
      </c>
      <c r="D1040" s="10">
        <v>9</v>
      </c>
      <c r="E1040" s="11" t="s">
        <v>285</v>
      </c>
      <c r="F1040" s="11"/>
      <c r="G1040" s="26">
        <f t="shared" si="188"/>
        <v>70</v>
      </c>
      <c r="H1040" s="26">
        <f t="shared" si="188"/>
        <v>0</v>
      </c>
      <c r="I1040" s="26">
        <f t="shared" si="188"/>
        <v>70</v>
      </c>
      <c r="J1040" s="3"/>
      <c r="K1040" s="3"/>
    </row>
    <row r="1041" spans="1:11" ht="28.5" customHeight="1" x14ac:dyDescent="0.2">
      <c r="A1041" s="106" t="s">
        <v>370</v>
      </c>
      <c r="B1041" s="11" t="s">
        <v>39</v>
      </c>
      <c r="C1041" s="10">
        <v>7</v>
      </c>
      <c r="D1041" s="10">
        <v>9</v>
      </c>
      <c r="E1041" s="11" t="s">
        <v>285</v>
      </c>
      <c r="F1041" s="11" t="s">
        <v>173</v>
      </c>
      <c r="G1041" s="26">
        <f t="shared" si="188"/>
        <v>70</v>
      </c>
      <c r="H1041" s="26">
        <f t="shared" si="188"/>
        <v>0</v>
      </c>
      <c r="I1041" s="26">
        <f t="shared" si="188"/>
        <v>70</v>
      </c>
      <c r="J1041" s="3"/>
      <c r="K1041" s="3"/>
    </row>
    <row r="1042" spans="1:11" ht="35.25" customHeight="1" x14ac:dyDescent="0.2">
      <c r="A1042" s="106" t="s">
        <v>371</v>
      </c>
      <c r="B1042" s="11" t="s">
        <v>39</v>
      </c>
      <c r="C1042" s="10">
        <v>7</v>
      </c>
      <c r="D1042" s="10">
        <v>9</v>
      </c>
      <c r="E1042" s="11" t="s">
        <v>285</v>
      </c>
      <c r="F1042" s="11" t="s">
        <v>174</v>
      </c>
      <c r="G1042" s="26">
        <f t="shared" si="188"/>
        <v>70</v>
      </c>
      <c r="H1042" s="26">
        <f t="shared" si="188"/>
        <v>0</v>
      </c>
      <c r="I1042" s="26">
        <f t="shared" si="188"/>
        <v>70</v>
      </c>
      <c r="J1042" s="3"/>
      <c r="K1042" s="3"/>
    </row>
    <row r="1043" spans="1:11" ht="32.25" customHeight="1" x14ac:dyDescent="0.2">
      <c r="A1043" s="78" t="s">
        <v>365</v>
      </c>
      <c r="B1043" s="65" t="s">
        <v>39</v>
      </c>
      <c r="C1043" s="66" t="s">
        <v>11</v>
      </c>
      <c r="D1043" s="66" t="s">
        <v>13</v>
      </c>
      <c r="E1043" s="65" t="s">
        <v>285</v>
      </c>
      <c r="F1043" s="65" t="s">
        <v>86</v>
      </c>
      <c r="G1043" s="67">
        <v>70</v>
      </c>
      <c r="H1043" s="67"/>
      <c r="I1043" s="67">
        <f>G1043+H1043</f>
        <v>70</v>
      </c>
      <c r="J1043" s="3"/>
      <c r="K1043" s="3"/>
    </row>
    <row r="1044" spans="1:11" x14ac:dyDescent="0.2">
      <c r="A1044" s="42" t="s">
        <v>53</v>
      </c>
      <c r="B1044" s="23" t="s">
        <v>39</v>
      </c>
      <c r="C1044" s="52" t="s">
        <v>14</v>
      </c>
      <c r="D1044" s="52" t="s">
        <v>56</v>
      </c>
      <c r="E1044" s="23" t="s">
        <v>7</v>
      </c>
      <c r="F1044" s="23" t="s">
        <v>7</v>
      </c>
      <c r="G1044" s="25">
        <f>G1052+G1045</f>
        <v>18045.900000000001</v>
      </c>
      <c r="H1044" s="25">
        <f>H1052+H1045</f>
        <v>0</v>
      </c>
      <c r="I1044" s="25">
        <f>I1052+I1045</f>
        <v>18045.900000000001</v>
      </c>
      <c r="J1044" s="3"/>
      <c r="K1044" s="3"/>
    </row>
    <row r="1045" spans="1:11" x14ac:dyDescent="0.2">
      <c r="A1045" s="5" t="s">
        <v>29</v>
      </c>
      <c r="B1045" s="11" t="s">
        <v>39</v>
      </c>
      <c r="C1045" s="13" t="s">
        <v>14</v>
      </c>
      <c r="D1045" s="13" t="s">
        <v>9</v>
      </c>
      <c r="E1045" s="11" t="s">
        <v>7</v>
      </c>
      <c r="F1045" s="11" t="s">
        <v>7</v>
      </c>
      <c r="G1045" s="39">
        <f t="shared" ref="G1045:I1050" si="189">G1046</f>
        <v>27.5</v>
      </c>
      <c r="H1045" s="39">
        <f t="shared" si="189"/>
        <v>0</v>
      </c>
      <c r="I1045" s="39">
        <f t="shared" si="189"/>
        <v>27.5</v>
      </c>
      <c r="J1045" s="3"/>
      <c r="K1045" s="3"/>
    </row>
    <row r="1046" spans="1:11" x14ac:dyDescent="0.2">
      <c r="A1046" s="5" t="s">
        <v>148</v>
      </c>
      <c r="B1046" s="11" t="s">
        <v>142</v>
      </c>
      <c r="C1046" s="13" t="s">
        <v>118</v>
      </c>
      <c r="D1046" s="13" t="s">
        <v>9</v>
      </c>
      <c r="E1046" s="11" t="s">
        <v>147</v>
      </c>
      <c r="F1046" s="11"/>
      <c r="G1046" s="39">
        <f t="shared" si="189"/>
        <v>27.5</v>
      </c>
      <c r="H1046" s="39">
        <f t="shared" si="189"/>
        <v>0</v>
      </c>
      <c r="I1046" s="39">
        <f t="shared" si="189"/>
        <v>27.5</v>
      </c>
      <c r="J1046" s="3"/>
      <c r="K1046" s="3"/>
    </row>
    <row r="1047" spans="1:11" x14ac:dyDescent="0.2">
      <c r="A1047" s="5" t="s">
        <v>300</v>
      </c>
      <c r="B1047" s="11" t="s">
        <v>39</v>
      </c>
      <c r="C1047" s="10">
        <v>10</v>
      </c>
      <c r="D1047" s="10">
        <v>3</v>
      </c>
      <c r="E1047" s="11" t="s">
        <v>299</v>
      </c>
      <c r="F1047" s="11" t="s">
        <v>7</v>
      </c>
      <c r="G1047" s="39">
        <f t="shared" si="189"/>
        <v>27.5</v>
      </c>
      <c r="H1047" s="39">
        <f t="shared" si="189"/>
        <v>0</v>
      </c>
      <c r="I1047" s="39">
        <f t="shared" si="189"/>
        <v>27.5</v>
      </c>
      <c r="J1047" s="3"/>
      <c r="K1047" s="3"/>
    </row>
    <row r="1048" spans="1:11" ht="72" x14ac:dyDescent="0.2">
      <c r="A1048" s="53" t="s">
        <v>475</v>
      </c>
      <c r="B1048" s="11" t="s">
        <v>39</v>
      </c>
      <c r="C1048" s="10">
        <v>10</v>
      </c>
      <c r="D1048" s="10">
        <v>3</v>
      </c>
      <c r="E1048" s="11" t="s">
        <v>298</v>
      </c>
      <c r="F1048" s="11"/>
      <c r="G1048" s="39">
        <f t="shared" si="189"/>
        <v>27.5</v>
      </c>
      <c r="H1048" s="39">
        <f t="shared" si="189"/>
        <v>0</v>
      </c>
      <c r="I1048" s="39">
        <f t="shared" si="189"/>
        <v>27.5</v>
      </c>
      <c r="J1048" s="3"/>
      <c r="K1048" s="3"/>
    </row>
    <row r="1049" spans="1:11" ht="21.75" customHeight="1" x14ac:dyDescent="0.2">
      <c r="A1049" s="5" t="s">
        <v>369</v>
      </c>
      <c r="B1049" s="11" t="s">
        <v>39</v>
      </c>
      <c r="C1049" s="10">
        <v>10</v>
      </c>
      <c r="D1049" s="10">
        <v>3</v>
      </c>
      <c r="E1049" s="11" t="s">
        <v>298</v>
      </c>
      <c r="F1049" s="11" t="s">
        <v>164</v>
      </c>
      <c r="G1049" s="39">
        <f t="shared" si="189"/>
        <v>27.5</v>
      </c>
      <c r="H1049" s="39">
        <f t="shared" si="189"/>
        <v>0</v>
      </c>
      <c r="I1049" s="39">
        <f t="shared" si="189"/>
        <v>27.5</v>
      </c>
      <c r="J1049" s="3"/>
      <c r="K1049" s="3"/>
    </row>
    <row r="1050" spans="1:11" x14ac:dyDescent="0.2">
      <c r="A1050" s="5" t="s">
        <v>167</v>
      </c>
      <c r="B1050" s="11" t="s">
        <v>39</v>
      </c>
      <c r="C1050" s="10">
        <v>10</v>
      </c>
      <c r="D1050" s="10">
        <v>3</v>
      </c>
      <c r="E1050" s="11" t="s">
        <v>298</v>
      </c>
      <c r="F1050" s="11" t="s">
        <v>165</v>
      </c>
      <c r="G1050" s="39">
        <f t="shared" si="189"/>
        <v>27.5</v>
      </c>
      <c r="H1050" s="39">
        <f t="shared" si="189"/>
        <v>0</v>
      </c>
      <c r="I1050" s="39">
        <f t="shared" si="189"/>
        <v>27.5</v>
      </c>
      <c r="J1050" s="3"/>
      <c r="K1050" s="3"/>
    </row>
    <row r="1051" spans="1:11" x14ac:dyDescent="0.2">
      <c r="A1051" s="27" t="s">
        <v>97</v>
      </c>
      <c r="B1051" s="65" t="s">
        <v>39</v>
      </c>
      <c r="C1051" s="70">
        <v>10</v>
      </c>
      <c r="D1051" s="70">
        <v>3</v>
      </c>
      <c r="E1051" s="65" t="s">
        <v>298</v>
      </c>
      <c r="F1051" s="65" t="s">
        <v>98</v>
      </c>
      <c r="G1051" s="67">
        <v>27.5</v>
      </c>
      <c r="H1051" s="67"/>
      <c r="I1051" s="67">
        <f>G1051+H1051</f>
        <v>27.5</v>
      </c>
      <c r="J1051" s="3"/>
      <c r="K1051" s="3"/>
    </row>
    <row r="1052" spans="1:11" x14ac:dyDescent="0.2">
      <c r="A1052" s="5" t="s">
        <v>62</v>
      </c>
      <c r="B1052" s="11" t="s">
        <v>39</v>
      </c>
      <c r="C1052" s="13" t="s">
        <v>14</v>
      </c>
      <c r="D1052" s="13" t="s">
        <v>10</v>
      </c>
      <c r="E1052" s="11" t="s">
        <v>7</v>
      </c>
      <c r="F1052" s="11" t="s">
        <v>7</v>
      </c>
      <c r="G1052" s="26">
        <f>G1053</f>
        <v>18018.400000000001</v>
      </c>
      <c r="H1052" s="26">
        <f>H1053</f>
        <v>0</v>
      </c>
      <c r="I1052" s="26">
        <f>I1053</f>
        <v>18018.400000000001</v>
      </c>
      <c r="J1052" s="3"/>
      <c r="K1052" s="3"/>
    </row>
    <row r="1053" spans="1:11" x14ac:dyDescent="0.2">
      <c r="A1053" s="5" t="s">
        <v>148</v>
      </c>
      <c r="B1053" s="11" t="s">
        <v>39</v>
      </c>
      <c r="C1053" s="13" t="s">
        <v>14</v>
      </c>
      <c r="D1053" s="13" t="s">
        <v>10</v>
      </c>
      <c r="E1053" s="11" t="s">
        <v>147</v>
      </c>
      <c r="F1053" s="11"/>
      <c r="G1053" s="26">
        <f>G1054+G1059</f>
        <v>18018.400000000001</v>
      </c>
      <c r="H1053" s="26">
        <f>H1054+H1059</f>
        <v>0</v>
      </c>
      <c r="I1053" s="26">
        <f>I1054+I1059</f>
        <v>18018.400000000001</v>
      </c>
      <c r="J1053" s="3"/>
      <c r="K1053" s="3"/>
    </row>
    <row r="1054" spans="1:11" ht="36" x14ac:dyDescent="0.2">
      <c r="A1054" s="5" t="s">
        <v>259</v>
      </c>
      <c r="B1054" s="11" t="s">
        <v>39</v>
      </c>
      <c r="C1054" s="13" t="s">
        <v>14</v>
      </c>
      <c r="D1054" s="13" t="s">
        <v>10</v>
      </c>
      <c r="E1054" s="11" t="s">
        <v>257</v>
      </c>
      <c r="F1054" s="11"/>
      <c r="G1054" s="26">
        <f t="shared" ref="G1054:I1057" si="190">G1055</f>
        <v>2800</v>
      </c>
      <c r="H1054" s="26">
        <f t="shared" si="190"/>
        <v>0</v>
      </c>
      <c r="I1054" s="26">
        <f t="shared" si="190"/>
        <v>2800</v>
      </c>
      <c r="J1054" s="3"/>
      <c r="K1054" s="3"/>
    </row>
    <row r="1055" spans="1:11" ht="24" x14ac:dyDescent="0.2">
      <c r="A1055" s="5" t="s">
        <v>260</v>
      </c>
      <c r="B1055" s="11" t="s">
        <v>39</v>
      </c>
      <c r="C1055" s="13" t="s">
        <v>14</v>
      </c>
      <c r="D1055" s="13" t="s">
        <v>10</v>
      </c>
      <c r="E1055" s="11" t="s">
        <v>261</v>
      </c>
      <c r="F1055" s="11"/>
      <c r="G1055" s="26">
        <f t="shared" si="190"/>
        <v>2800</v>
      </c>
      <c r="H1055" s="26">
        <f t="shared" si="190"/>
        <v>0</v>
      </c>
      <c r="I1055" s="26">
        <f t="shared" si="190"/>
        <v>2800</v>
      </c>
      <c r="J1055" s="3"/>
      <c r="K1055" s="3"/>
    </row>
    <row r="1056" spans="1:11" ht="9.75" customHeight="1" x14ac:dyDescent="0.2">
      <c r="A1056" s="5" t="s">
        <v>372</v>
      </c>
      <c r="B1056" s="11" t="s">
        <v>39</v>
      </c>
      <c r="C1056" s="13" t="s">
        <v>14</v>
      </c>
      <c r="D1056" s="13" t="s">
        <v>10</v>
      </c>
      <c r="E1056" s="11" t="s">
        <v>261</v>
      </c>
      <c r="F1056" s="11" t="s">
        <v>179</v>
      </c>
      <c r="G1056" s="26">
        <f t="shared" si="190"/>
        <v>2800</v>
      </c>
      <c r="H1056" s="26">
        <f t="shared" si="190"/>
        <v>0</v>
      </c>
      <c r="I1056" s="26">
        <f t="shared" si="190"/>
        <v>2800</v>
      </c>
      <c r="J1056" s="3"/>
      <c r="K1056" s="3"/>
    </row>
    <row r="1057" spans="1:11" x14ac:dyDescent="0.2">
      <c r="A1057" s="5" t="s">
        <v>181</v>
      </c>
      <c r="B1057" s="11" t="s">
        <v>39</v>
      </c>
      <c r="C1057" s="13" t="s">
        <v>14</v>
      </c>
      <c r="D1057" s="13" t="s">
        <v>10</v>
      </c>
      <c r="E1057" s="11" t="s">
        <v>261</v>
      </c>
      <c r="F1057" s="11" t="s">
        <v>180</v>
      </c>
      <c r="G1057" s="26">
        <f t="shared" si="190"/>
        <v>2800</v>
      </c>
      <c r="H1057" s="26">
        <f t="shared" si="190"/>
        <v>0</v>
      </c>
      <c r="I1057" s="26">
        <f t="shared" si="190"/>
        <v>2800</v>
      </c>
      <c r="J1057" s="3"/>
      <c r="K1057" s="3"/>
    </row>
    <row r="1058" spans="1:11" ht="27.75" customHeight="1" x14ac:dyDescent="0.2">
      <c r="A1058" s="27" t="s">
        <v>374</v>
      </c>
      <c r="B1058" s="65" t="s">
        <v>39</v>
      </c>
      <c r="C1058" s="66" t="s">
        <v>14</v>
      </c>
      <c r="D1058" s="66" t="s">
        <v>10</v>
      </c>
      <c r="E1058" s="65" t="s">
        <v>261</v>
      </c>
      <c r="F1058" s="65" t="s">
        <v>373</v>
      </c>
      <c r="G1058" s="67">
        <v>2800</v>
      </c>
      <c r="H1058" s="67"/>
      <c r="I1058" s="67">
        <f>G1058+H1058</f>
        <v>2800</v>
      </c>
      <c r="J1058" s="3"/>
      <c r="K1058" s="3"/>
    </row>
    <row r="1059" spans="1:11" s="17" customFormat="1" ht="48" x14ac:dyDescent="0.2">
      <c r="A1059" s="53" t="s">
        <v>423</v>
      </c>
      <c r="B1059" s="11" t="s">
        <v>39</v>
      </c>
      <c r="C1059" s="13" t="s">
        <v>14</v>
      </c>
      <c r="D1059" s="13" t="s">
        <v>10</v>
      </c>
      <c r="E1059" s="11" t="s">
        <v>364</v>
      </c>
      <c r="F1059" s="11"/>
      <c r="G1059" s="26">
        <f>G1061+G1064</f>
        <v>15218.4</v>
      </c>
      <c r="H1059" s="26">
        <f>H1061+H1064</f>
        <v>0</v>
      </c>
      <c r="I1059" s="26">
        <f>I1061+I1064</f>
        <v>15218.4</v>
      </c>
      <c r="J1059" s="3"/>
      <c r="K1059" s="3"/>
    </row>
    <row r="1060" spans="1:11" s="17" customFormat="1" ht="19.5" customHeight="1" x14ac:dyDescent="0.2">
      <c r="A1060" s="197" t="s">
        <v>434</v>
      </c>
      <c r="B1060" s="11" t="s">
        <v>39</v>
      </c>
      <c r="C1060" s="13" t="s">
        <v>14</v>
      </c>
      <c r="D1060" s="13" t="s">
        <v>10</v>
      </c>
      <c r="E1060" s="11" t="s">
        <v>364</v>
      </c>
      <c r="F1060" s="11" t="s">
        <v>179</v>
      </c>
      <c r="G1060" s="26">
        <f t="shared" ref="G1060:I1062" si="191">G1061</f>
        <v>1154.5</v>
      </c>
      <c r="H1060" s="26">
        <f t="shared" si="191"/>
        <v>250</v>
      </c>
      <c r="I1060" s="26">
        <f t="shared" si="191"/>
        <v>1404.5</v>
      </c>
      <c r="J1060" s="3"/>
      <c r="K1060" s="3"/>
    </row>
    <row r="1061" spans="1:11" ht="30.75" customHeight="1" x14ac:dyDescent="0.2">
      <c r="A1061" s="196" t="s">
        <v>375</v>
      </c>
      <c r="B1061" s="11" t="s">
        <v>39</v>
      </c>
      <c r="C1061" s="13" t="s">
        <v>14</v>
      </c>
      <c r="D1061" s="13" t="s">
        <v>10</v>
      </c>
      <c r="E1061" s="11" t="s">
        <v>364</v>
      </c>
      <c r="F1061" s="11" t="s">
        <v>186</v>
      </c>
      <c r="G1061" s="26">
        <f t="shared" si="191"/>
        <v>1154.5</v>
      </c>
      <c r="H1061" s="26">
        <f t="shared" si="191"/>
        <v>250</v>
      </c>
      <c r="I1061" s="26">
        <f t="shared" si="191"/>
        <v>1404.5</v>
      </c>
      <c r="J1061" s="3"/>
      <c r="K1061" s="3"/>
    </row>
    <row r="1062" spans="1:11" ht="29.25" customHeight="1" x14ac:dyDescent="0.2">
      <c r="A1062" s="195" t="s">
        <v>433</v>
      </c>
      <c r="B1062" s="11" t="s">
        <v>39</v>
      </c>
      <c r="C1062" s="13" t="s">
        <v>14</v>
      </c>
      <c r="D1062" s="13" t="s">
        <v>10</v>
      </c>
      <c r="E1062" s="11" t="s">
        <v>364</v>
      </c>
      <c r="F1062" s="11" t="s">
        <v>113</v>
      </c>
      <c r="G1062" s="26">
        <f t="shared" si="191"/>
        <v>1154.5</v>
      </c>
      <c r="H1062" s="26">
        <f t="shared" si="191"/>
        <v>250</v>
      </c>
      <c r="I1062" s="26">
        <f t="shared" si="191"/>
        <v>1404.5</v>
      </c>
      <c r="J1062" s="3"/>
      <c r="K1062" s="3"/>
    </row>
    <row r="1063" spans="1:11" x14ac:dyDescent="0.2">
      <c r="A1063" s="27" t="s">
        <v>65</v>
      </c>
      <c r="B1063" s="65" t="s">
        <v>39</v>
      </c>
      <c r="C1063" s="66" t="s">
        <v>14</v>
      </c>
      <c r="D1063" s="66" t="s">
        <v>10</v>
      </c>
      <c r="E1063" s="65" t="s">
        <v>364</v>
      </c>
      <c r="F1063" s="65" t="s">
        <v>113</v>
      </c>
      <c r="G1063" s="67">
        <v>1154.5</v>
      </c>
      <c r="H1063" s="67">
        <v>250</v>
      </c>
      <c r="I1063" s="67">
        <f>G1063+H1063</f>
        <v>1404.5</v>
      </c>
      <c r="J1063" s="3"/>
      <c r="K1063" s="3"/>
    </row>
    <row r="1064" spans="1:11" ht="26.25" customHeight="1" x14ac:dyDescent="0.2">
      <c r="A1064" s="5" t="s">
        <v>369</v>
      </c>
      <c r="B1064" s="11" t="s">
        <v>39</v>
      </c>
      <c r="C1064" s="13" t="s">
        <v>14</v>
      </c>
      <c r="D1064" s="13" t="s">
        <v>10</v>
      </c>
      <c r="E1064" s="11" t="s">
        <v>364</v>
      </c>
      <c r="F1064" s="11" t="s">
        <v>164</v>
      </c>
      <c r="G1064" s="26">
        <f>G1065+G1068</f>
        <v>14063.9</v>
      </c>
      <c r="H1064" s="26">
        <f>H1065+H1068</f>
        <v>-250</v>
      </c>
      <c r="I1064" s="26">
        <f>I1065+I1068</f>
        <v>13813.9</v>
      </c>
      <c r="J1064" s="3"/>
      <c r="K1064" s="3"/>
    </row>
    <row r="1065" spans="1:11" x14ac:dyDescent="0.2">
      <c r="A1065" s="5" t="s">
        <v>167</v>
      </c>
      <c r="B1065" s="11" t="s">
        <v>39</v>
      </c>
      <c r="C1065" s="13" t="s">
        <v>14</v>
      </c>
      <c r="D1065" s="13" t="s">
        <v>10</v>
      </c>
      <c r="E1065" s="11" t="s">
        <v>364</v>
      </c>
      <c r="F1065" s="11" t="s">
        <v>165</v>
      </c>
      <c r="G1065" s="26">
        <f t="shared" ref="G1065:I1066" si="192">G1066</f>
        <v>2485</v>
      </c>
      <c r="H1065" s="26">
        <f t="shared" si="192"/>
        <v>0</v>
      </c>
      <c r="I1065" s="26">
        <f t="shared" si="192"/>
        <v>2485</v>
      </c>
      <c r="J1065" s="3"/>
      <c r="K1065" s="3"/>
    </row>
    <row r="1066" spans="1:11" x14ac:dyDescent="0.2">
      <c r="A1066" s="5" t="s">
        <v>97</v>
      </c>
      <c r="B1066" s="11" t="s">
        <v>39</v>
      </c>
      <c r="C1066" s="13" t="s">
        <v>14</v>
      </c>
      <c r="D1066" s="13" t="s">
        <v>10</v>
      </c>
      <c r="E1066" s="11" t="s">
        <v>364</v>
      </c>
      <c r="F1066" s="11" t="s">
        <v>98</v>
      </c>
      <c r="G1066" s="26">
        <f t="shared" si="192"/>
        <v>2485</v>
      </c>
      <c r="H1066" s="26">
        <f t="shared" si="192"/>
        <v>0</v>
      </c>
      <c r="I1066" s="26">
        <f t="shared" si="192"/>
        <v>2485</v>
      </c>
      <c r="J1066" s="3"/>
      <c r="K1066" s="3"/>
    </row>
    <row r="1067" spans="1:11" x14ac:dyDescent="0.2">
      <c r="A1067" s="27" t="s">
        <v>112</v>
      </c>
      <c r="B1067" s="65" t="s">
        <v>39</v>
      </c>
      <c r="C1067" s="66" t="s">
        <v>14</v>
      </c>
      <c r="D1067" s="66" t="s">
        <v>10</v>
      </c>
      <c r="E1067" s="65" t="s">
        <v>364</v>
      </c>
      <c r="F1067" s="65" t="s">
        <v>98</v>
      </c>
      <c r="G1067" s="67">
        <v>2485</v>
      </c>
      <c r="H1067" s="67">
        <v>0</v>
      </c>
      <c r="I1067" s="67">
        <f>G1067+H1067</f>
        <v>2485</v>
      </c>
      <c r="J1067" s="3"/>
      <c r="K1067" s="3"/>
    </row>
    <row r="1068" spans="1:11" x14ac:dyDescent="0.2">
      <c r="A1068" s="5" t="s">
        <v>169</v>
      </c>
      <c r="B1068" s="11" t="s">
        <v>39</v>
      </c>
      <c r="C1068" s="13" t="s">
        <v>14</v>
      </c>
      <c r="D1068" s="13" t="s">
        <v>10</v>
      </c>
      <c r="E1068" s="11" t="s">
        <v>364</v>
      </c>
      <c r="F1068" s="11" t="s">
        <v>168</v>
      </c>
      <c r="G1068" s="26">
        <f t="shared" ref="G1068:I1069" si="193">G1069</f>
        <v>11578.9</v>
      </c>
      <c r="H1068" s="26">
        <f t="shared" si="193"/>
        <v>-250</v>
      </c>
      <c r="I1068" s="26">
        <f t="shared" si="193"/>
        <v>11328.9</v>
      </c>
      <c r="J1068" s="3"/>
      <c r="K1068" s="3"/>
    </row>
    <row r="1069" spans="1:11" x14ac:dyDescent="0.2">
      <c r="A1069" s="5" t="s">
        <v>99</v>
      </c>
      <c r="B1069" s="11" t="s">
        <v>39</v>
      </c>
      <c r="C1069" s="13" t="s">
        <v>14</v>
      </c>
      <c r="D1069" s="13" t="s">
        <v>10</v>
      </c>
      <c r="E1069" s="11" t="s">
        <v>364</v>
      </c>
      <c r="F1069" s="11" t="s">
        <v>100</v>
      </c>
      <c r="G1069" s="26">
        <f t="shared" si="193"/>
        <v>11578.9</v>
      </c>
      <c r="H1069" s="26">
        <f t="shared" si="193"/>
        <v>-250</v>
      </c>
      <c r="I1069" s="26">
        <f t="shared" si="193"/>
        <v>11328.9</v>
      </c>
      <c r="J1069" s="3"/>
      <c r="K1069" s="3"/>
    </row>
    <row r="1070" spans="1:11" x14ac:dyDescent="0.2">
      <c r="A1070" s="27" t="s">
        <v>66</v>
      </c>
      <c r="B1070" s="65" t="s">
        <v>39</v>
      </c>
      <c r="C1070" s="66" t="s">
        <v>14</v>
      </c>
      <c r="D1070" s="66" t="s">
        <v>10</v>
      </c>
      <c r="E1070" s="65" t="s">
        <v>364</v>
      </c>
      <c r="F1070" s="65" t="s">
        <v>100</v>
      </c>
      <c r="G1070" s="67">
        <v>11578.9</v>
      </c>
      <c r="H1070" s="67">
        <v>-250</v>
      </c>
      <c r="I1070" s="67">
        <f>G1070+H1070</f>
        <v>11328.9</v>
      </c>
      <c r="J1070" s="3"/>
      <c r="K1070" s="3"/>
    </row>
    <row r="1071" spans="1:11" ht="31.5" x14ac:dyDescent="0.2">
      <c r="A1071" s="199" t="s">
        <v>61</v>
      </c>
      <c r="B1071" s="205" t="s">
        <v>40</v>
      </c>
      <c r="C1071" s="206"/>
      <c r="D1071" s="206"/>
      <c r="E1071" s="205" t="s">
        <v>7</v>
      </c>
      <c r="F1071" s="205" t="s">
        <v>7</v>
      </c>
      <c r="G1071" s="207">
        <f>G1072+G1117+G1124</f>
        <v>90092.7</v>
      </c>
      <c r="H1071" s="207">
        <f>H1072+H1117+H1124</f>
        <v>-5049.8</v>
      </c>
      <c r="I1071" s="207">
        <f>I1072+I1117+I1124</f>
        <v>85042.9</v>
      </c>
      <c r="J1071" s="3"/>
    </row>
    <row r="1072" spans="1:11" x14ac:dyDescent="0.2">
      <c r="A1072" s="42" t="s">
        <v>46</v>
      </c>
      <c r="B1072" s="23" t="s">
        <v>40</v>
      </c>
      <c r="C1072" s="52" t="s">
        <v>8</v>
      </c>
      <c r="D1072" s="52" t="s">
        <v>56</v>
      </c>
      <c r="E1072" s="23" t="s">
        <v>7</v>
      </c>
      <c r="F1072" s="23" t="s">
        <v>7</v>
      </c>
      <c r="G1072" s="39">
        <f>G1073+G1103</f>
        <v>50383.6</v>
      </c>
      <c r="H1072" s="39">
        <f>H1073+H1103</f>
        <v>-6049.8</v>
      </c>
      <c r="I1072" s="39">
        <f>I1073+I1103</f>
        <v>44333.8</v>
      </c>
      <c r="J1072" s="3"/>
    </row>
    <row r="1073" spans="1:10" ht="24" x14ac:dyDescent="0.2">
      <c r="A1073" s="107" t="s">
        <v>59</v>
      </c>
      <c r="B1073" s="47">
        <v>992</v>
      </c>
      <c r="C1073" s="10">
        <v>1</v>
      </c>
      <c r="D1073" s="10">
        <v>6</v>
      </c>
      <c r="E1073" s="45"/>
      <c r="F1073" s="47"/>
      <c r="G1073" s="26">
        <f>G1074</f>
        <v>18213.999999999996</v>
      </c>
      <c r="H1073" s="26">
        <f>H1074</f>
        <v>0.2</v>
      </c>
      <c r="I1073" s="26">
        <f>I1074</f>
        <v>18214.199999999997</v>
      </c>
      <c r="J1073" s="3"/>
    </row>
    <row r="1074" spans="1:10" x14ac:dyDescent="0.2">
      <c r="A1074" s="5" t="s">
        <v>148</v>
      </c>
      <c r="B1074" s="47">
        <v>992</v>
      </c>
      <c r="C1074" s="10">
        <v>1</v>
      </c>
      <c r="D1074" s="10">
        <v>6</v>
      </c>
      <c r="E1074" s="45" t="s">
        <v>147</v>
      </c>
      <c r="F1074" s="47"/>
      <c r="G1074" s="26">
        <f>G1075+G1091+G1095+G1099</f>
        <v>18213.999999999996</v>
      </c>
      <c r="H1074" s="26">
        <f>H1075+H1091+H1095+H1099</f>
        <v>0.2</v>
      </c>
      <c r="I1074" s="26">
        <f>I1075+I1091+I1095+I1099</f>
        <v>18214.199999999997</v>
      </c>
      <c r="J1074" s="3"/>
    </row>
    <row r="1075" spans="1:10" ht="24" x14ac:dyDescent="0.2">
      <c r="A1075" s="72" t="s">
        <v>150</v>
      </c>
      <c r="B1075" s="47">
        <v>992</v>
      </c>
      <c r="C1075" s="10">
        <v>1</v>
      </c>
      <c r="D1075" s="10">
        <v>6</v>
      </c>
      <c r="E1075" s="11" t="s">
        <v>151</v>
      </c>
      <c r="F1075" s="47"/>
      <c r="G1075" s="26">
        <f>G1076+G1080+G1088+G1085</f>
        <v>18204.499999999996</v>
      </c>
      <c r="H1075" s="26">
        <f>H1076+H1080+H1088+H1085</f>
        <v>0.2</v>
      </c>
      <c r="I1075" s="26">
        <f>I1076+I1080+I1088+I1085</f>
        <v>18204.699999999997</v>
      </c>
      <c r="J1075" s="3"/>
    </row>
    <row r="1076" spans="1:10" ht="48" x14ac:dyDescent="0.2">
      <c r="A1076" s="72" t="s">
        <v>404</v>
      </c>
      <c r="B1076" s="47">
        <v>992</v>
      </c>
      <c r="C1076" s="10">
        <v>1</v>
      </c>
      <c r="D1076" s="10">
        <v>6</v>
      </c>
      <c r="E1076" s="11" t="s">
        <v>151</v>
      </c>
      <c r="F1076" s="11" t="s">
        <v>171</v>
      </c>
      <c r="G1076" s="26">
        <f>G1077</f>
        <v>16644.099999999999</v>
      </c>
      <c r="H1076" s="26">
        <f>H1077</f>
        <v>0</v>
      </c>
      <c r="I1076" s="26">
        <f>I1077</f>
        <v>16644.099999999999</v>
      </c>
      <c r="J1076" s="3"/>
    </row>
    <row r="1077" spans="1:10" ht="24" x14ac:dyDescent="0.2">
      <c r="A1077" s="107" t="s">
        <v>172</v>
      </c>
      <c r="B1077" s="47">
        <v>992</v>
      </c>
      <c r="C1077" s="10">
        <v>1</v>
      </c>
      <c r="D1077" s="10">
        <v>6</v>
      </c>
      <c r="E1077" s="11" t="s">
        <v>151</v>
      </c>
      <c r="F1077" s="11" t="s">
        <v>170</v>
      </c>
      <c r="G1077" s="26">
        <f>SUM(G1078:G1079)</f>
        <v>16644.099999999999</v>
      </c>
      <c r="H1077" s="26">
        <f>SUM(H1078:H1079)</f>
        <v>0</v>
      </c>
      <c r="I1077" s="26">
        <f>SUM(I1078:I1079)</f>
        <v>16644.099999999999</v>
      </c>
      <c r="J1077" s="3"/>
    </row>
    <row r="1078" spans="1:10" ht="25.5" customHeight="1" x14ac:dyDescent="0.2">
      <c r="A1078" s="74" t="s">
        <v>367</v>
      </c>
      <c r="B1078" s="69">
        <v>992</v>
      </c>
      <c r="C1078" s="70">
        <v>1</v>
      </c>
      <c r="D1078" s="70">
        <v>6</v>
      </c>
      <c r="E1078" s="65" t="s">
        <v>151</v>
      </c>
      <c r="F1078" s="71" t="s">
        <v>87</v>
      </c>
      <c r="G1078" s="67">
        <v>16203.5</v>
      </c>
      <c r="H1078" s="67">
        <v>0</v>
      </c>
      <c r="I1078" s="67">
        <f>G1078+H1078</f>
        <v>16203.5</v>
      </c>
      <c r="J1078" s="3"/>
    </row>
    <row r="1079" spans="1:10" ht="24.75" customHeight="1" x14ac:dyDescent="0.2">
      <c r="A1079" s="74" t="s">
        <v>368</v>
      </c>
      <c r="B1079" s="69">
        <v>992</v>
      </c>
      <c r="C1079" s="70">
        <v>1</v>
      </c>
      <c r="D1079" s="70">
        <v>6</v>
      </c>
      <c r="E1079" s="65" t="s">
        <v>151</v>
      </c>
      <c r="F1079" s="71" t="s">
        <v>88</v>
      </c>
      <c r="G1079" s="67">
        <v>440.6</v>
      </c>
      <c r="H1079" s="67"/>
      <c r="I1079" s="67">
        <f>G1079+H1079</f>
        <v>440.6</v>
      </c>
      <c r="J1079" s="3"/>
    </row>
    <row r="1080" spans="1:10" ht="26.25" customHeight="1" x14ac:dyDescent="0.2">
      <c r="A1080" s="114" t="s">
        <v>370</v>
      </c>
      <c r="B1080" s="47">
        <v>992</v>
      </c>
      <c r="C1080" s="10">
        <v>1</v>
      </c>
      <c r="D1080" s="10">
        <v>6</v>
      </c>
      <c r="E1080" s="11" t="s">
        <v>151</v>
      </c>
      <c r="F1080" s="48" t="s">
        <v>173</v>
      </c>
      <c r="G1080" s="26">
        <f>G1081</f>
        <v>1484.3</v>
      </c>
      <c r="H1080" s="26">
        <f>H1081</f>
        <v>0.2</v>
      </c>
      <c r="I1080" s="26">
        <f>I1081</f>
        <v>1484.5</v>
      </c>
      <c r="J1080" s="3"/>
    </row>
    <row r="1081" spans="1:10" ht="25.5" customHeight="1" x14ac:dyDescent="0.2">
      <c r="A1081" s="106" t="s">
        <v>371</v>
      </c>
      <c r="B1081" s="47">
        <v>992</v>
      </c>
      <c r="C1081" s="10">
        <v>1</v>
      </c>
      <c r="D1081" s="10">
        <v>6</v>
      </c>
      <c r="E1081" s="11" t="s">
        <v>151</v>
      </c>
      <c r="F1081" s="48" t="s">
        <v>174</v>
      </c>
      <c r="G1081" s="26">
        <f>SUM(G1082:G1083)</f>
        <v>1484.3</v>
      </c>
      <c r="H1081" s="26">
        <f>SUM(H1082:H1083)</f>
        <v>0.2</v>
      </c>
      <c r="I1081" s="26">
        <f>SUM(I1082:I1083)</f>
        <v>1484.5</v>
      </c>
      <c r="J1081" s="3"/>
    </row>
    <row r="1082" spans="1:10" ht="25.5" x14ac:dyDescent="0.2">
      <c r="A1082" s="108" t="s">
        <v>114</v>
      </c>
      <c r="B1082" s="69">
        <v>992</v>
      </c>
      <c r="C1082" s="70">
        <v>1</v>
      </c>
      <c r="D1082" s="70">
        <v>6</v>
      </c>
      <c r="E1082" s="65" t="s">
        <v>151</v>
      </c>
      <c r="F1082" s="71" t="s">
        <v>115</v>
      </c>
      <c r="G1082" s="67">
        <v>134.69999999999999</v>
      </c>
      <c r="H1082" s="67"/>
      <c r="I1082" s="67">
        <f>G1082+H1082</f>
        <v>134.69999999999999</v>
      </c>
      <c r="J1082" s="3"/>
    </row>
    <row r="1083" spans="1:10" ht="29.25" customHeight="1" x14ac:dyDescent="0.2">
      <c r="A1083" s="78" t="s">
        <v>365</v>
      </c>
      <c r="B1083" s="69">
        <v>992</v>
      </c>
      <c r="C1083" s="70">
        <v>1</v>
      </c>
      <c r="D1083" s="70">
        <v>6</v>
      </c>
      <c r="E1083" s="65" t="s">
        <v>151</v>
      </c>
      <c r="F1083" s="71" t="s">
        <v>86</v>
      </c>
      <c r="G1083" s="67">
        <v>1349.6</v>
      </c>
      <c r="H1083" s="67">
        <v>0.2</v>
      </c>
      <c r="I1083" s="67">
        <f>G1083+H1083</f>
        <v>1349.8</v>
      </c>
      <c r="J1083" s="3"/>
    </row>
    <row r="1084" spans="1:10" x14ac:dyDescent="0.2">
      <c r="A1084" s="78" t="s">
        <v>516</v>
      </c>
      <c r="B1084" s="69">
        <v>992</v>
      </c>
      <c r="C1084" s="70">
        <v>1</v>
      </c>
      <c r="D1084" s="70">
        <v>6</v>
      </c>
      <c r="E1084" s="65" t="s">
        <v>151</v>
      </c>
      <c r="F1084" s="71" t="s">
        <v>86</v>
      </c>
      <c r="G1084" s="67">
        <v>13</v>
      </c>
      <c r="H1084" s="67">
        <v>0.2</v>
      </c>
      <c r="I1084" s="67">
        <f>G1084+H1084</f>
        <v>13.2</v>
      </c>
      <c r="J1084" s="3"/>
    </row>
    <row r="1085" spans="1:10" ht="13.5" customHeight="1" x14ac:dyDescent="0.2">
      <c r="A1085" s="5" t="s">
        <v>372</v>
      </c>
      <c r="B1085" s="11" t="s">
        <v>40</v>
      </c>
      <c r="C1085" s="13" t="s">
        <v>8</v>
      </c>
      <c r="D1085" s="13" t="s">
        <v>525</v>
      </c>
      <c r="E1085" s="11" t="s">
        <v>151</v>
      </c>
      <c r="F1085" s="11" t="s">
        <v>179</v>
      </c>
      <c r="G1085" s="26">
        <f t="shared" ref="G1085:I1086" si="194">G1086</f>
        <v>65.099999999999994</v>
      </c>
      <c r="H1085" s="26">
        <f t="shared" si="194"/>
        <v>0</v>
      </c>
      <c r="I1085" s="26">
        <f t="shared" si="194"/>
        <v>65.099999999999994</v>
      </c>
      <c r="J1085" s="3"/>
    </row>
    <row r="1086" spans="1:10" x14ac:dyDescent="0.2">
      <c r="A1086" s="5" t="s">
        <v>181</v>
      </c>
      <c r="B1086" s="11" t="s">
        <v>40</v>
      </c>
      <c r="C1086" s="13" t="s">
        <v>8</v>
      </c>
      <c r="D1086" s="13" t="s">
        <v>525</v>
      </c>
      <c r="E1086" s="11" t="s">
        <v>151</v>
      </c>
      <c r="F1086" s="11" t="s">
        <v>180</v>
      </c>
      <c r="G1086" s="26">
        <f t="shared" si="194"/>
        <v>65.099999999999994</v>
      </c>
      <c r="H1086" s="26">
        <f t="shared" si="194"/>
        <v>0</v>
      </c>
      <c r="I1086" s="26">
        <f t="shared" si="194"/>
        <v>65.099999999999994</v>
      </c>
      <c r="J1086" s="3"/>
    </row>
    <row r="1087" spans="1:10" ht="24.75" customHeight="1" x14ac:dyDescent="0.2">
      <c r="A1087" s="27" t="s">
        <v>374</v>
      </c>
      <c r="B1087" s="65" t="s">
        <v>40</v>
      </c>
      <c r="C1087" s="66" t="s">
        <v>8</v>
      </c>
      <c r="D1087" s="66" t="s">
        <v>525</v>
      </c>
      <c r="E1087" s="65" t="s">
        <v>151</v>
      </c>
      <c r="F1087" s="65" t="s">
        <v>373</v>
      </c>
      <c r="G1087" s="67">
        <v>65.099999999999994</v>
      </c>
      <c r="H1087" s="67">
        <v>0</v>
      </c>
      <c r="I1087" s="67">
        <f>G1087+H1087</f>
        <v>65.099999999999994</v>
      </c>
      <c r="J1087" s="3"/>
    </row>
    <row r="1088" spans="1:10" x14ac:dyDescent="0.2">
      <c r="A1088" s="106" t="s">
        <v>175</v>
      </c>
      <c r="B1088" s="47">
        <v>992</v>
      </c>
      <c r="C1088" s="10">
        <v>1</v>
      </c>
      <c r="D1088" s="10">
        <v>6</v>
      </c>
      <c r="E1088" s="11" t="s">
        <v>151</v>
      </c>
      <c r="F1088" s="48" t="s">
        <v>176</v>
      </c>
      <c r="G1088" s="26">
        <f t="shared" ref="G1088:I1089" si="195">G1089</f>
        <v>11</v>
      </c>
      <c r="H1088" s="26">
        <f t="shared" si="195"/>
        <v>0</v>
      </c>
      <c r="I1088" s="26">
        <f t="shared" si="195"/>
        <v>11</v>
      </c>
      <c r="J1088" s="3"/>
    </row>
    <row r="1089" spans="1:10" x14ac:dyDescent="0.2">
      <c r="A1089" s="106" t="s">
        <v>178</v>
      </c>
      <c r="B1089" s="47">
        <v>992</v>
      </c>
      <c r="C1089" s="10">
        <v>1</v>
      </c>
      <c r="D1089" s="10">
        <v>6</v>
      </c>
      <c r="E1089" s="11" t="s">
        <v>151</v>
      </c>
      <c r="F1089" s="48" t="s">
        <v>177</v>
      </c>
      <c r="G1089" s="26">
        <f t="shared" si="195"/>
        <v>11</v>
      </c>
      <c r="H1089" s="26">
        <f t="shared" si="195"/>
        <v>0</v>
      </c>
      <c r="I1089" s="26">
        <f t="shared" si="195"/>
        <v>11</v>
      </c>
      <c r="J1089" s="3"/>
    </row>
    <row r="1090" spans="1:10" x14ac:dyDescent="0.2">
      <c r="A1090" s="74" t="s">
        <v>94</v>
      </c>
      <c r="B1090" s="69">
        <v>992</v>
      </c>
      <c r="C1090" s="70">
        <v>1</v>
      </c>
      <c r="D1090" s="70">
        <v>6</v>
      </c>
      <c r="E1090" s="65" t="s">
        <v>151</v>
      </c>
      <c r="F1090" s="71" t="s">
        <v>95</v>
      </c>
      <c r="G1090" s="67">
        <v>11</v>
      </c>
      <c r="H1090" s="67"/>
      <c r="I1090" s="67">
        <f>G1090+H1090</f>
        <v>11</v>
      </c>
      <c r="J1090" s="3"/>
    </row>
    <row r="1091" spans="1:10" ht="144" x14ac:dyDescent="0.2">
      <c r="A1091" s="115" t="s">
        <v>78</v>
      </c>
      <c r="B1091" s="47">
        <v>992</v>
      </c>
      <c r="C1091" s="10">
        <v>1</v>
      </c>
      <c r="D1091" s="10">
        <v>6</v>
      </c>
      <c r="E1091" s="45" t="s">
        <v>418</v>
      </c>
      <c r="F1091" s="47"/>
      <c r="G1091" s="26">
        <f t="shared" ref="G1091:I1093" si="196">G1092</f>
        <v>3</v>
      </c>
      <c r="H1091" s="26">
        <f t="shared" si="196"/>
        <v>0</v>
      </c>
      <c r="I1091" s="26">
        <f t="shared" si="196"/>
        <v>3</v>
      </c>
      <c r="J1091" s="3"/>
    </row>
    <row r="1092" spans="1:10" ht="28.5" customHeight="1" x14ac:dyDescent="0.2">
      <c r="A1092" s="106" t="s">
        <v>370</v>
      </c>
      <c r="B1092" s="47">
        <v>992</v>
      </c>
      <c r="C1092" s="10">
        <v>1</v>
      </c>
      <c r="D1092" s="10">
        <v>6</v>
      </c>
      <c r="E1092" s="45" t="s">
        <v>418</v>
      </c>
      <c r="F1092" s="47">
        <v>200</v>
      </c>
      <c r="G1092" s="26">
        <f t="shared" si="196"/>
        <v>3</v>
      </c>
      <c r="H1092" s="26">
        <f t="shared" si="196"/>
        <v>0</v>
      </c>
      <c r="I1092" s="26">
        <f t="shared" si="196"/>
        <v>3</v>
      </c>
      <c r="J1092" s="3"/>
    </row>
    <row r="1093" spans="1:10" ht="30.75" customHeight="1" x14ac:dyDescent="0.2">
      <c r="A1093" s="106" t="s">
        <v>371</v>
      </c>
      <c r="B1093" s="47">
        <v>992</v>
      </c>
      <c r="C1093" s="10">
        <v>1</v>
      </c>
      <c r="D1093" s="10">
        <v>6</v>
      </c>
      <c r="E1093" s="45" t="s">
        <v>418</v>
      </c>
      <c r="F1093" s="47">
        <v>240</v>
      </c>
      <c r="G1093" s="26">
        <f t="shared" si="196"/>
        <v>3</v>
      </c>
      <c r="H1093" s="26">
        <f t="shared" si="196"/>
        <v>0</v>
      </c>
      <c r="I1093" s="26">
        <f t="shared" si="196"/>
        <v>3</v>
      </c>
      <c r="J1093" s="3"/>
    </row>
    <row r="1094" spans="1:10" ht="38.25" x14ac:dyDescent="0.2">
      <c r="A1094" s="78" t="s">
        <v>365</v>
      </c>
      <c r="B1094" s="69">
        <v>992</v>
      </c>
      <c r="C1094" s="70">
        <v>1</v>
      </c>
      <c r="D1094" s="70">
        <v>6</v>
      </c>
      <c r="E1094" s="77" t="s">
        <v>418</v>
      </c>
      <c r="F1094" s="71" t="s">
        <v>86</v>
      </c>
      <c r="G1094" s="67">
        <v>3</v>
      </c>
      <c r="H1094" s="67"/>
      <c r="I1094" s="67">
        <f>G1094+H1094</f>
        <v>3</v>
      </c>
      <c r="J1094" s="3"/>
    </row>
    <row r="1095" spans="1:10" ht="120" x14ac:dyDescent="0.2">
      <c r="A1095" s="115" t="s">
        <v>77</v>
      </c>
      <c r="B1095" s="47">
        <v>992</v>
      </c>
      <c r="C1095" s="10">
        <v>1</v>
      </c>
      <c r="D1095" s="10">
        <v>6</v>
      </c>
      <c r="E1095" s="45" t="s">
        <v>419</v>
      </c>
      <c r="F1095" s="47"/>
      <c r="G1095" s="26">
        <f>G1098</f>
        <v>3</v>
      </c>
      <c r="H1095" s="26">
        <f>H1098</f>
        <v>0</v>
      </c>
      <c r="I1095" s="26">
        <f>I1098</f>
        <v>3</v>
      </c>
      <c r="J1095" s="3"/>
    </row>
    <row r="1096" spans="1:10" ht="23.25" customHeight="1" x14ac:dyDescent="0.2">
      <c r="A1096" s="106" t="s">
        <v>370</v>
      </c>
      <c r="B1096" s="47">
        <v>992</v>
      </c>
      <c r="C1096" s="10">
        <v>1</v>
      </c>
      <c r="D1096" s="10">
        <v>6</v>
      </c>
      <c r="E1096" s="45" t="s">
        <v>419</v>
      </c>
      <c r="F1096" s="47">
        <v>200</v>
      </c>
      <c r="G1096" s="26">
        <f t="shared" ref="G1096:I1097" si="197">G1097</f>
        <v>3</v>
      </c>
      <c r="H1096" s="26">
        <f t="shared" si="197"/>
        <v>0</v>
      </c>
      <c r="I1096" s="26">
        <f t="shared" si="197"/>
        <v>3</v>
      </c>
      <c r="J1096" s="3"/>
    </row>
    <row r="1097" spans="1:10" ht="22.5" customHeight="1" x14ac:dyDescent="0.2">
      <c r="A1097" s="106" t="s">
        <v>371</v>
      </c>
      <c r="B1097" s="47">
        <v>992</v>
      </c>
      <c r="C1097" s="10">
        <v>1</v>
      </c>
      <c r="D1097" s="10">
        <v>6</v>
      </c>
      <c r="E1097" s="45" t="s">
        <v>419</v>
      </c>
      <c r="F1097" s="47">
        <v>240</v>
      </c>
      <c r="G1097" s="26">
        <f t="shared" si="197"/>
        <v>3</v>
      </c>
      <c r="H1097" s="26">
        <f t="shared" si="197"/>
        <v>0</v>
      </c>
      <c r="I1097" s="26">
        <f t="shared" si="197"/>
        <v>3</v>
      </c>
      <c r="J1097" s="3"/>
    </row>
    <row r="1098" spans="1:10" ht="24.75" customHeight="1" x14ac:dyDescent="0.2">
      <c r="A1098" s="78" t="s">
        <v>365</v>
      </c>
      <c r="B1098" s="69">
        <v>992</v>
      </c>
      <c r="C1098" s="70">
        <v>1</v>
      </c>
      <c r="D1098" s="70">
        <v>6</v>
      </c>
      <c r="E1098" s="77" t="s">
        <v>419</v>
      </c>
      <c r="F1098" s="71" t="s">
        <v>86</v>
      </c>
      <c r="G1098" s="67">
        <v>3</v>
      </c>
      <c r="H1098" s="67"/>
      <c r="I1098" s="67">
        <f>G1098+H1098</f>
        <v>3</v>
      </c>
      <c r="J1098" s="3"/>
    </row>
    <row r="1099" spans="1:10" ht="60" x14ac:dyDescent="0.2">
      <c r="A1099" s="261" t="s">
        <v>560</v>
      </c>
      <c r="B1099" s="142" t="s">
        <v>40</v>
      </c>
      <c r="C1099" s="143" t="s">
        <v>8</v>
      </c>
      <c r="D1099" s="143" t="s">
        <v>525</v>
      </c>
      <c r="E1099" s="22" t="s">
        <v>559</v>
      </c>
      <c r="F1099" s="142"/>
      <c r="G1099" s="35">
        <f t="shared" ref="G1099:I1101" si="198">G1100</f>
        <v>3.5</v>
      </c>
      <c r="H1099" s="35">
        <f t="shared" si="198"/>
        <v>0</v>
      </c>
      <c r="I1099" s="35">
        <f t="shared" si="198"/>
        <v>3.5</v>
      </c>
      <c r="J1099" s="3"/>
    </row>
    <row r="1100" spans="1:10" ht="24" x14ac:dyDescent="0.2">
      <c r="A1100" s="262" t="s">
        <v>387</v>
      </c>
      <c r="B1100" s="91" t="s">
        <v>40</v>
      </c>
      <c r="C1100" s="143" t="s">
        <v>8</v>
      </c>
      <c r="D1100" s="143" t="s">
        <v>525</v>
      </c>
      <c r="E1100" s="22" t="s">
        <v>559</v>
      </c>
      <c r="F1100" s="91" t="s">
        <v>173</v>
      </c>
      <c r="G1100" s="33">
        <f t="shared" si="198"/>
        <v>3.5</v>
      </c>
      <c r="H1100" s="33">
        <f t="shared" si="198"/>
        <v>0</v>
      </c>
      <c r="I1100" s="33">
        <f t="shared" si="198"/>
        <v>3.5</v>
      </c>
      <c r="J1100" s="3"/>
    </row>
    <row r="1101" spans="1:10" ht="24" x14ac:dyDescent="0.2">
      <c r="A1101" s="262" t="s">
        <v>388</v>
      </c>
      <c r="B1101" s="91" t="s">
        <v>40</v>
      </c>
      <c r="C1101" s="143" t="s">
        <v>8</v>
      </c>
      <c r="D1101" s="143" t="s">
        <v>525</v>
      </c>
      <c r="E1101" s="22" t="s">
        <v>559</v>
      </c>
      <c r="F1101" s="142" t="s">
        <v>174</v>
      </c>
      <c r="G1101" s="33">
        <f t="shared" si="198"/>
        <v>3.5</v>
      </c>
      <c r="H1101" s="33">
        <f t="shared" si="198"/>
        <v>0</v>
      </c>
      <c r="I1101" s="33">
        <f t="shared" si="198"/>
        <v>3.5</v>
      </c>
      <c r="J1101" s="3"/>
    </row>
    <row r="1102" spans="1:10" ht="24" x14ac:dyDescent="0.2">
      <c r="A1102" s="263" t="s">
        <v>391</v>
      </c>
      <c r="B1102" s="92" t="s">
        <v>40</v>
      </c>
      <c r="C1102" s="132" t="s">
        <v>8</v>
      </c>
      <c r="D1102" s="132" t="s">
        <v>525</v>
      </c>
      <c r="E1102" s="65" t="s">
        <v>559</v>
      </c>
      <c r="F1102" s="92" t="s">
        <v>86</v>
      </c>
      <c r="G1102" s="67">
        <v>3.5</v>
      </c>
      <c r="H1102" s="67">
        <v>0</v>
      </c>
      <c r="I1102" s="67">
        <f>G1102</f>
        <v>3.5</v>
      </c>
      <c r="J1102" s="3"/>
    </row>
    <row r="1103" spans="1:10" x14ac:dyDescent="0.2">
      <c r="A1103" s="5" t="s">
        <v>12</v>
      </c>
      <c r="B1103" s="11" t="s">
        <v>40</v>
      </c>
      <c r="C1103" s="12" t="s">
        <v>8</v>
      </c>
      <c r="D1103" s="12" t="s">
        <v>67</v>
      </c>
      <c r="E1103" s="11" t="s">
        <v>7</v>
      </c>
      <c r="F1103" s="11" t="s">
        <v>7</v>
      </c>
      <c r="G1103" s="33">
        <f>G1104</f>
        <v>32169.600000000002</v>
      </c>
      <c r="H1103" s="33">
        <f>H1104</f>
        <v>-6050</v>
      </c>
      <c r="I1103" s="33">
        <f>I1104</f>
        <v>26119.600000000002</v>
      </c>
      <c r="J1103" s="3"/>
    </row>
    <row r="1104" spans="1:10" x14ac:dyDescent="0.2">
      <c r="A1104" s="83" t="s">
        <v>148</v>
      </c>
      <c r="B1104" s="11" t="s">
        <v>40</v>
      </c>
      <c r="C1104" s="13" t="s">
        <v>8</v>
      </c>
      <c r="D1104" s="13" t="s">
        <v>67</v>
      </c>
      <c r="E1104" s="11" t="s">
        <v>147</v>
      </c>
      <c r="F1104" s="11" t="s">
        <v>7</v>
      </c>
      <c r="G1104" s="33">
        <f>G1105+G1114+G1110</f>
        <v>32169.600000000002</v>
      </c>
      <c r="H1104" s="33">
        <f>H1105+H1114+H1110</f>
        <v>-6050</v>
      </c>
      <c r="I1104" s="33">
        <f>I1105+I1114+I1110</f>
        <v>26119.600000000002</v>
      </c>
      <c r="J1104" s="3"/>
    </row>
    <row r="1105" spans="1:10" x14ac:dyDescent="0.2">
      <c r="A1105" s="233" t="s">
        <v>486</v>
      </c>
      <c r="B1105" s="11" t="s">
        <v>40</v>
      </c>
      <c r="C1105" s="13" t="s">
        <v>8</v>
      </c>
      <c r="D1105" s="13" t="s">
        <v>67</v>
      </c>
      <c r="E1105" s="11" t="s">
        <v>188</v>
      </c>
      <c r="F1105" s="11" t="s">
        <v>7</v>
      </c>
      <c r="G1105" s="33">
        <f>G1107</f>
        <v>141.19999999999999</v>
      </c>
      <c r="H1105" s="33">
        <f>H1107</f>
        <v>0</v>
      </c>
      <c r="I1105" s="33">
        <f>I1107</f>
        <v>141.19999999999999</v>
      </c>
      <c r="J1105" s="3"/>
    </row>
    <row r="1106" spans="1:10" ht="36" x14ac:dyDescent="0.2">
      <c r="A1106" s="62" t="s">
        <v>487</v>
      </c>
      <c r="B1106" s="11" t="s">
        <v>40</v>
      </c>
      <c r="C1106" s="13" t="s">
        <v>8</v>
      </c>
      <c r="D1106" s="13" t="s">
        <v>67</v>
      </c>
      <c r="E1106" s="11" t="s">
        <v>485</v>
      </c>
      <c r="F1106" s="11"/>
      <c r="G1106" s="33">
        <f t="shared" ref="G1106:I1108" si="199">G1107</f>
        <v>141.19999999999999</v>
      </c>
      <c r="H1106" s="33">
        <f t="shared" si="199"/>
        <v>0</v>
      </c>
      <c r="I1106" s="33">
        <f t="shared" si="199"/>
        <v>141.19999999999999</v>
      </c>
      <c r="J1106" s="3"/>
    </row>
    <row r="1107" spans="1:10" x14ac:dyDescent="0.2">
      <c r="A1107" s="62" t="s">
        <v>163</v>
      </c>
      <c r="B1107" s="11" t="s">
        <v>40</v>
      </c>
      <c r="C1107" s="13" t="s">
        <v>8</v>
      </c>
      <c r="D1107" s="13" t="s">
        <v>67</v>
      </c>
      <c r="E1107" s="11" t="s">
        <v>485</v>
      </c>
      <c r="F1107" s="11" t="s">
        <v>161</v>
      </c>
      <c r="G1107" s="33">
        <f t="shared" si="199"/>
        <v>141.19999999999999</v>
      </c>
      <c r="H1107" s="33">
        <f t="shared" si="199"/>
        <v>0</v>
      </c>
      <c r="I1107" s="33">
        <f t="shared" si="199"/>
        <v>141.19999999999999</v>
      </c>
      <c r="J1107" s="3"/>
    </row>
    <row r="1108" spans="1:10" x14ac:dyDescent="0.2">
      <c r="A1108" s="8" t="s">
        <v>102</v>
      </c>
      <c r="B1108" s="11" t="s">
        <v>40</v>
      </c>
      <c r="C1108" s="13" t="s">
        <v>8</v>
      </c>
      <c r="D1108" s="13" t="s">
        <v>67</v>
      </c>
      <c r="E1108" s="11" t="s">
        <v>485</v>
      </c>
      <c r="F1108" s="11" t="s">
        <v>103</v>
      </c>
      <c r="G1108" s="33">
        <f t="shared" si="199"/>
        <v>141.19999999999999</v>
      </c>
      <c r="H1108" s="33">
        <f t="shared" si="199"/>
        <v>0</v>
      </c>
      <c r="I1108" s="33">
        <f t="shared" si="199"/>
        <v>141.19999999999999</v>
      </c>
      <c r="J1108" s="3"/>
    </row>
    <row r="1109" spans="1:10" x14ac:dyDescent="0.2">
      <c r="A1109" s="27" t="s">
        <v>85</v>
      </c>
      <c r="B1109" s="65" t="s">
        <v>40</v>
      </c>
      <c r="C1109" s="66" t="s">
        <v>8</v>
      </c>
      <c r="D1109" s="66" t="s">
        <v>67</v>
      </c>
      <c r="E1109" s="65" t="s">
        <v>485</v>
      </c>
      <c r="F1109" s="65" t="s">
        <v>103</v>
      </c>
      <c r="G1109" s="67">
        <v>141.19999999999999</v>
      </c>
      <c r="H1109" s="67"/>
      <c r="I1109" s="67">
        <f>G1109+H1109</f>
        <v>141.19999999999999</v>
      </c>
      <c r="J1109" s="3"/>
    </row>
    <row r="1110" spans="1:10" ht="48" x14ac:dyDescent="0.2">
      <c r="A1110" s="248" t="s">
        <v>558</v>
      </c>
      <c r="B1110" s="142" t="s">
        <v>40</v>
      </c>
      <c r="C1110" s="143" t="s">
        <v>8</v>
      </c>
      <c r="D1110" s="143" t="s">
        <v>67</v>
      </c>
      <c r="E1110" s="22" t="s">
        <v>557</v>
      </c>
      <c r="F1110" s="142"/>
      <c r="G1110" s="35">
        <f t="shared" ref="G1110:I1112" si="200">G1111</f>
        <v>40.9</v>
      </c>
      <c r="H1110" s="35">
        <f t="shared" si="200"/>
        <v>0</v>
      </c>
      <c r="I1110" s="35">
        <f t="shared" si="200"/>
        <v>40.9</v>
      </c>
      <c r="J1110" s="3"/>
    </row>
    <row r="1111" spans="1:10" x14ac:dyDescent="0.2">
      <c r="A1111" s="261" t="s">
        <v>163</v>
      </c>
      <c r="B1111" s="142" t="s">
        <v>40</v>
      </c>
      <c r="C1111" s="143" t="s">
        <v>8</v>
      </c>
      <c r="D1111" s="143" t="s">
        <v>67</v>
      </c>
      <c r="E1111" s="22" t="s">
        <v>557</v>
      </c>
      <c r="F1111" s="142" t="s">
        <v>161</v>
      </c>
      <c r="G1111" s="35">
        <f t="shared" si="200"/>
        <v>40.9</v>
      </c>
      <c r="H1111" s="35">
        <f t="shared" si="200"/>
        <v>0</v>
      </c>
      <c r="I1111" s="35">
        <f t="shared" si="200"/>
        <v>40.9</v>
      </c>
      <c r="J1111" s="3"/>
    </row>
    <row r="1112" spans="1:10" x14ac:dyDescent="0.2">
      <c r="A1112" s="8" t="s">
        <v>102</v>
      </c>
      <c r="B1112" s="91" t="s">
        <v>40</v>
      </c>
      <c r="C1112" s="139" t="s">
        <v>8</v>
      </c>
      <c r="D1112" s="139" t="s">
        <v>67</v>
      </c>
      <c r="E1112" s="22" t="s">
        <v>557</v>
      </c>
      <c r="F1112" s="142" t="s">
        <v>103</v>
      </c>
      <c r="G1112" s="35">
        <f t="shared" si="200"/>
        <v>40.9</v>
      </c>
      <c r="H1112" s="35">
        <f t="shared" si="200"/>
        <v>0</v>
      </c>
      <c r="I1112" s="35">
        <f t="shared" si="200"/>
        <v>40.9</v>
      </c>
      <c r="J1112" s="3"/>
    </row>
    <row r="1113" spans="1:10" x14ac:dyDescent="0.2">
      <c r="A1113" s="76" t="s">
        <v>65</v>
      </c>
      <c r="B1113" s="92" t="s">
        <v>40</v>
      </c>
      <c r="C1113" s="132" t="s">
        <v>8</v>
      </c>
      <c r="D1113" s="132" t="s">
        <v>67</v>
      </c>
      <c r="E1113" s="65" t="s">
        <v>557</v>
      </c>
      <c r="F1113" s="92" t="s">
        <v>103</v>
      </c>
      <c r="G1113" s="67">
        <v>40.9</v>
      </c>
      <c r="H1113" s="67">
        <v>0</v>
      </c>
      <c r="I1113" s="67">
        <f>G1113+H1113</f>
        <v>40.9</v>
      </c>
      <c r="J1113" s="3"/>
    </row>
    <row r="1114" spans="1:10" ht="15.75" customHeight="1" x14ac:dyDescent="0.2">
      <c r="A1114" s="83" t="s">
        <v>204</v>
      </c>
      <c r="B1114" s="11" t="s">
        <v>40</v>
      </c>
      <c r="C1114" s="13" t="s">
        <v>8</v>
      </c>
      <c r="D1114" s="13" t="s">
        <v>67</v>
      </c>
      <c r="E1114" s="11" t="s">
        <v>205</v>
      </c>
      <c r="F1114" s="11" t="s">
        <v>7</v>
      </c>
      <c r="G1114" s="33">
        <f t="shared" ref="G1114:I1115" si="201">G1115</f>
        <v>31987.5</v>
      </c>
      <c r="H1114" s="33">
        <f t="shared" si="201"/>
        <v>-6050</v>
      </c>
      <c r="I1114" s="33">
        <f t="shared" si="201"/>
        <v>25937.5</v>
      </c>
      <c r="J1114" s="3"/>
    </row>
    <row r="1115" spans="1:10" x14ac:dyDescent="0.2">
      <c r="A1115" s="106" t="s">
        <v>175</v>
      </c>
      <c r="B1115" s="56" t="s">
        <v>40</v>
      </c>
      <c r="C1115" s="56" t="s">
        <v>8</v>
      </c>
      <c r="D1115" s="56" t="s">
        <v>67</v>
      </c>
      <c r="E1115" s="11" t="s">
        <v>205</v>
      </c>
      <c r="F1115" s="56" t="s">
        <v>176</v>
      </c>
      <c r="G1115" s="35">
        <f t="shared" si="201"/>
        <v>31987.5</v>
      </c>
      <c r="H1115" s="35">
        <f t="shared" si="201"/>
        <v>-6050</v>
      </c>
      <c r="I1115" s="35">
        <f t="shared" si="201"/>
        <v>25937.5</v>
      </c>
      <c r="J1115" s="3"/>
    </row>
    <row r="1116" spans="1:10" x14ac:dyDescent="0.2">
      <c r="A1116" s="79" t="s">
        <v>109</v>
      </c>
      <c r="B1116" s="69">
        <v>992</v>
      </c>
      <c r="C1116" s="66" t="s">
        <v>8</v>
      </c>
      <c r="D1116" s="66" t="s">
        <v>67</v>
      </c>
      <c r="E1116" s="65" t="s">
        <v>205</v>
      </c>
      <c r="F1116" s="65" t="s">
        <v>110</v>
      </c>
      <c r="G1116" s="67">
        <v>31987.5</v>
      </c>
      <c r="H1116" s="67">
        <v>-6050</v>
      </c>
      <c r="I1116" s="67">
        <f>G1116+H1116</f>
        <v>25937.5</v>
      </c>
      <c r="J1116" s="3"/>
    </row>
    <row r="1117" spans="1:10" x14ac:dyDescent="0.2">
      <c r="A1117" s="42" t="s">
        <v>79</v>
      </c>
      <c r="B1117" s="23" t="s">
        <v>40</v>
      </c>
      <c r="C1117" s="52" t="s">
        <v>18</v>
      </c>
      <c r="D1117" s="52" t="s">
        <v>56</v>
      </c>
      <c r="E1117" s="23" t="s">
        <v>7</v>
      </c>
      <c r="F1117" s="23" t="s">
        <v>7</v>
      </c>
      <c r="G1117" s="25">
        <f t="shared" ref="G1117:I1119" si="202">G1118</f>
        <v>1401.7</v>
      </c>
      <c r="H1117" s="25">
        <f t="shared" si="202"/>
        <v>0</v>
      </c>
      <c r="I1117" s="25">
        <f t="shared" si="202"/>
        <v>1401.7</v>
      </c>
      <c r="J1117" s="3"/>
    </row>
    <row r="1118" spans="1:10" x14ac:dyDescent="0.2">
      <c r="A1118" s="5" t="s">
        <v>80</v>
      </c>
      <c r="B1118" s="11" t="s">
        <v>40</v>
      </c>
      <c r="C1118" s="13" t="s">
        <v>18</v>
      </c>
      <c r="D1118" s="13" t="s">
        <v>9</v>
      </c>
      <c r="E1118" s="11"/>
      <c r="F1118" s="11"/>
      <c r="G1118" s="26">
        <f t="shared" si="202"/>
        <v>1401.7</v>
      </c>
      <c r="H1118" s="26">
        <f t="shared" si="202"/>
        <v>0</v>
      </c>
      <c r="I1118" s="26">
        <f t="shared" si="202"/>
        <v>1401.7</v>
      </c>
      <c r="J1118" s="3"/>
    </row>
    <row r="1119" spans="1:10" x14ac:dyDescent="0.2">
      <c r="A1119" s="83" t="s">
        <v>148</v>
      </c>
      <c r="B1119" s="11" t="s">
        <v>40</v>
      </c>
      <c r="C1119" s="13" t="s">
        <v>18</v>
      </c>
      <c r="D1119" s="13" t="s">
        <v>9</v>
      </c>
      <c r="E1119" s="11" t="s">
        <v>147</v>
      </c>
      <c r="F1119" s="11" t="s">
        <v>7</v>
      </c>
      <c r="G1119" s="26">
        <f t="shared" si="202"/>
        <v>1401.7</v>
      </c>
      <c r="H1119" s="26">
        <f t="shared" si="202"/>
        <v>0</v>
      </c>
      <c r="I1119" s="26">
        <f t="shared" si="202"/>
        <v>1401.7</v>
      </c>
      <c r="J1119" s="3"/>
    </row>
    <row r="1120" spans="1:10" ht="24" x14ac:dyDescent="0.2">
      <c r="A1120" s="5" t="s">
        <v>81</v>
      </c>
      <c r="B1120" s="11" t="s">
        <v>40</v>
      </c>
      <c r="C1120" s="13" t="s">
        <v>18</v>
      </c>
      <c r="D1120" s="13" t="s">
        <v>9</v>
      </c>
      <c r="E1120" s="11" t="s">
        <v>187</v>
      </c>
      <c r="F1120" s="11" t="s">
        <v>7</v>
      </c>
      <c r="G1120" s="26">
        <f t="shared" ref="G1120:I1121" si="203">G1121</f>
        <v>1401.7</v>
      </c>
      <c r="H1120" s="26">
        <f t="shared" si="203"/>
        <v>0</v>
      </c>
      <c r="I1120" s="26">
        <f t="shared" si="203"/>
        <v>1401.7</v>
      </c>
      <c r="J1120" s="3"/>
    </row>
    <row r="1121" spans="1:10" x14ac:dyDescent="0.2">
      <c r="A1121" s="62" t="s">
        <v>163</v>
      </c>
      <c r="B1121" s="11" t="s">
        <v>40</v>
      </c>
      <c r="C1121" s="13" t="s">
        <v>18</v>
      </c>
      <c r="D1121" s="13" t="s">
        <v>9</v>
      </c>
      <c r="E1121" s="11" t="s">
        <v>187</v>
      </c>
      <c r="F1121" s="11" t="s">
        <v>161</v>
      </c>
      <c r="G1121" s="26">
        <f t="shared" si="203"/>
        <v>1401.7</v>
      </c>
      <c r="H1121" s="26">
        <f t="shared" si="203"/>
        <v>0</v>
      </c>
      <c r="I1121" s="26">
        <f t="shared" si="203"/>
        <v>1401.7</v>
      </c>
      <c r="J1121" s="3"/>
    </row>
    <row r="1122" spans="1:10" x14ac:dyDescent="0.2">
      <c r="A1122" s="5" t="s">
        <v>102</v>
      </c>
      <c r="B1122" s="11" t="s">
        <v>40</v>
      </c>
      <c r="C1122" s="13" t="s">
        <v>18</v>
      </c>
      <c r="D1122" s="13" t="s">
        <v>9</v>
      </c>
      <c r="E1122" s="11" t="s">
        <v>187</v>
      </c>
      <c r="F1122" s="11" t="s">
        <v>103</v>
      </c>
      <c r="G1122" s="26">
        <f>G1123</f>
        <v>1401.7</v>
      </c>
      <c r="H1122" s="26">
        <f>H1123</f>
        <v>0</v>
      </c>
      <c r="I1122" s="26">
        <f>I1123</f>
        <v>1401.7</v>
      </c>
      <c r="J1122" s="3"/>
    </row>
    <row r="1123" spans="1:10" x14ac:dyDescent="0.2">
      <c r="A1123" s="27" t="s">
        <v>85</v>
      </c>
      <c r="B1123" s="65" t="s">
        <v>40</v>
      </c>
      <c r="C1123" s="66" t="s">
        <v>18</v>
      </c>
      <c r="D1123" s="66" t="s">
        <v>9</v>
      </c>
      <c r="E1123" s="65" t="s">
        <v>187</v>
      </c>
      <c r="F1123" s="65" t="s">
        <v>103</v>
      </c>
      <c r="G1123" s="67">
        <v>1401.7</v>
      </c>
      <c r="H1123" s="67"/>
      <c r="I1123" s="67">
        <f>G1123+H1123</f>
        <v>1401.7</v>
      </c>
      <c r="J1123" s="3"/>
    </row>
    <row r="1124" spans="1:10" ht="24" x14ac:dyDescent="0.2">
      <c r="A1124" s="116" t="s">
        <v>73</v>
      </c>
      <c r="B1124" s="23" t="s">
        <v>40</v>
      </c>
      <c r="C1124" s="52" t="s">
        <v>34</v>
      </c>
      <c r="D1124" s="52" t="s">
        <v>56</v>
      </c>
      <c r="E1124" s="23" t="s">
        <v>7</v>
      </c>
      <c r="F1124" s="23" t="s">
        <v>7</v>
      </c>
      <c r="G1124" s="25">
        <f>G1125+G1137</f>
        <v>38307.4</v>
      </c>
      <c r="H1124" s="25">
        <f>H1125+H1137</f>
        <v>1000</v>
      </c>
      <c r="I1124" s="25">
        <f>I1125+I1137</f>
        <v>39307.4</v>
      </c>
      <c r="J1124" s="3"/>
    </row>
    <row r="1125" spans="1:10" ht="24" x14ac:dyDescent="0.2">
      <c r="A1125" s="107" t="s">
        <v>74</v>
      </c>
      <c r="B1125" s="11" t="s">
        <v>40</v>
      </c>
      <c r="C1125" s="13" t="s">
        <v>34</v>
      </c>
      <c r="D1125" s="13" t="s">
        <v>8</v>
      </c>
      <c r="E1125" s="11" t="s">
        <v>7</v>
      </c>
      <c r="F1125" s="11" t="s">
        <v>7</v>
      </c>
      <c r="G1125" s="26">
        <f>G1126</f>
        <v>5858</v>
      </c>
      <c r="H1125" s="26">
        <f>H1126</f>
        <v>0</v>
      </c>
      <c r="I1125" s="26">
        <f>I1126</f>
        <v>5858</v>
      </c>
      <c r="J1125" s="3"/>
    </row>
    <row r="1126" spans="1:10" x14ac:dyDescent="0.2">
      <c r="A1126" s="5" t="s">
        <v>148</v>
      </c>
      <c r="B1126" s="11" t="s">
        <v>40</v>
      </c>
      <c r="C1126" s="13" t="s">
        <v>34</v>
      </c>
      <c r="D1126" s="13" t="s">
        <v>8</v>
      </c>
      <c r="E1126" s="11" t="s">
        <v>147</v>
      </c>
      <c r="F1126" s="11" t="s">
        <v>7</v>
      </c>
      <c r="G1126" s="26">
        <f>G1127+G1132</f>
        <v>5858</v>
      </c>
      <c r="H1126" s="26">
        <f>H1127+H1132</f>
        <v>0</v>
      </c>
      <c r="I1126" s="26">
        <f>I1127+I1132</f>
        <v>5858</v>
      </c>
      <c r="J1126" s="3"/>
    </row>
    <row r="1127" spans="1:10" ht="24" x14ac:dyDescent="0.2">
      <c r="A1127" s="5" t="s">
        <v>465</v>
      </c>
      <c r="B1127" s="11" t="s">
        <v>40</v>
      </c>
      <c r="C1127" s="13" t="s">
        <v>34</v>
      </c>
      <c r="D1127" s="13" t="s">
        <v>8</v>
      </c>
      <c r="E1127" s="11" t="s">
        <v>158</v>
      </c>
      <c r="F1127" s="11" t="s">
        <v>7</v>
      </c>
      <c r="G1127" s="26">
        <f>G1130</f>
        <v>4208</v>
      </c>
      <c r="H1127" s="26">
        <f>H1130</f>
        <v>0</v>
      </c>
      <c r="I1127" s="26">
        <f>I1130</f>
        <v>4208</v>
      </c>
      <c r="J1127" s="3"/>
    </row>
    <row r="1128" spans="1:10" x14ac:dyDescent="0.2">
      <c r="A1128" s="62" t="s">
        <v>163</v>
      </c>
      <c r="B1128" s="11" t="s">
        <v>40</v>
      </c>
      <c r="C1128" s="13" t="s">
        <v>34</v>
      </c>
      <c r="D1128" s="13" t="s">
        <v>8</v>
      </c>
      <c r="E1128" s="11" t="s">
        <v>158</v>
      </c>
      <c r="F1128" s="11" t="s">
        <v>161</v>
      </c>
      <c r="G1128" s="26">
        <f>G1129</f>
        <v>4208</v>
      </c>
      <c r="H1128" s="26">
        <f>H1129</f>
        <v>0</v>
      </c>
      <c r="I1128" s="26">
        <f>I1129</f>
        <v>4208</v>
      </c>
      <c r="J1128" s="3"/>
    </row>
    <row r="1129" spans="1:10" x14ac:dyDescent="0.2">
      <c r="A1129" s="62" t="s">
        <v>55</v>
      </c>
      <c r="B1129" s="11" t="s">
        <v>40</v>
      </c>
      <c r="C1129" s="13" t="s">
        <v>34</v>
      </c>
      <c r="D1129" s="13" t="s">
        <v>8</v>
      </c>
      <c r="E1129" s="11" t="s">
        <v>158</v>
      </c>
      <c r="F1129" s="11" t="s">
        <v>162</v>
      </c>
      <c r="G1129" s="26">
        <f t="shared" ref="G1129:I1130" si="204">G1130</f>
        <v>4208</v>
      </c>
      <c r="H1129" s="26">
        <f t="shared" si="204"/>
        <v>0</v>
      </c>
      <c r="I1129" s="26">
        <f t="shared" si="204"/>
        <v>4208</v>
      </c>
      <c r="J1129" s="3"/>
    </row>
    <row r="1130" spans="1:10" x14ac:dyDescent="0.2">
      <c r="A1130" s="5" t="s">
        <v>160</v>
      </c>
      <c r="B1130" s="11" t="s">
        <v>40</v>
      </c>
      <c r="C1130" s="13" t="s">
        <v>34</v>
      </c>
      <c r="D1130" s="13" t="s">
        <v>8</v>
      </c>
      <c r="E1130" s="11" t="s">
        <v>158</v>
      </c>
      <c r="F1130" s="11" t="s">
        <v>106</v>
      </c>
      <c r="G1130" s="26">
        <f t="shared" si="204"/>
        <v>4208</v>
      </c>
      <c r="H1130" s="26">
        <f t="shared" si="204"/>
        <v>0</v>
      </c>
      <c r="I1130" s="26">
        <f t="shared" si="204"/>
        <v>4208</v>
      </c>
      <c r="J1130" s="3"/>
    </row>
    <row r="1131" spans="1:10" x14ac:dyDescent="0.2">
      <c r="A1131" s="27" t="s">
        <v>64</v>
      </c>
      <c r="B1131" s="65" t="s">
        <v>40</v>
      </c>
      <c r="C1131" s="66" t="s">
        <v>34</v>
      </c>
      <c r="D1131" s="66" t="s">
        <v>8</v>
      </c>
      <c r="E1131" s="65" t="s">
        <v>158</v>
      </c>
      <c r="F1131" s="65" t="s">
        <v>106</v>
      </c>
      <c r="G1131" s="67">
        <v>4208</v>
      </c>
      <c r="H1131" s="67"/>
      <c r="I1131" s="67">
        <f>G1131+H1131</f>
        <v>4208</v>
      </c>
      <c r="J1131" s="3"/>
    </row>
    <row r="1132" spans="1:10" x14ac:dyDescent="0.2">
      <c r="A1132" s="5" t="s">
        <v>402</v>
      </c>
      <c r="B1132" s="11" t="s">
        <v>40</v>
      </c>
      <c r="C1132" s="13" t="s">
        <v>34</v>
      </c>
      <c r="D1132" s="13" t="s">
        <v>8</v>
      </c>
      <c r="E1132" s="11" t="s">
        <v>417</v>
      </c>
      <c r="F1132" s="11" t="s">
        <v>7</v>
      </c>
      <c r="G1132" s="26">
        <f>G1135</f>
        <v>1650</v>
      </c>
      <c r="H1132" s="26">
        <f>H1135</f>
        <v>0</v>
      </c>
      <c r="I1132" s="26">
        <f>I1135</f>
        <v>1650</v>
      </c>
      <c r="J1132" s="3"/>
    </row>
    <row r="1133" spans="1:10" x14ac:dyDescent="0.2">
      <c r="A1133" s="6" t="s">
        <v>163</v>
      </c>
      <c r="B1133" s="11" t="s">
        <v>40</v>
      </c>
      <c r="C1133" s="13" t="s">
        <v>34</v>
      </c>
      <c r="D1133" s="13" t="s">
        <v>8</v>
      </c>
      <c r="E1133" s="11" t="s">
        <v>417</v>
      </c>
      <c r="F1133" s="11" t="s">
        <v>161</v>
      </c>
      <c r="G1133" s="26">
        <f t="shared" ref="G1133:I1135" si="205">G1134</f>
        <v>1650</v>
      </c>
      <c r="H1133" s="26">
        <f t="shared" si="205"/>
        <v>0</v>
      </c>
      <c r="I1133" s="26">
        <f t="shared" si="205"/>
        <v>1650</v>
      </c>
      <c r="J1133" s="3"/>
    </row>
    <row r="1134" spans="1:10" x14ac:dyDescent="0.2">
      <c r="A1134" s="6" t="s">
        <v>55</v>
      </c>
      <c r="B1134" s="11" t="s">
        <v>40</v>
      </c>
      <c r="C1134" s="13" t="s">
        <v>34</v>
      </c>
      <c r="D1134" s="13" t="s">
        <v>8</v>
      </c>
      <c r="E1134" s="11" t="s">
        <v>417</v>
      </c>
      <c r="F1134" s="11" t="s">
        <v>162</v>
      </c>
      <c r="G1134" s="26">
        <f t="shared" si="205"/>
        <v>1650</v>
      </c>
      <c r="H1134" s="26">
        <f t="shared" si="205"/>
        <v>0</v>
      </c>
      <c r="I1134" s="26">
        <f t="shared" si="205"/>
        <v>1650</v>
      </c>
      <c r="J1134" s="3"/>
    </row>
    <row r="1135" spans="1:10" x14ac:dyDescent="0.2">
      <c r="A1135" s="5" t="s">
        <v>160</v>
      </c>
      <c r="B1135" s="11" t="s">
        <v>40</v>
      </c>
      <c r="C1135" s="13" t="s">
        <v>34</v>
      </c>
      <c r="D1135" s="13" t="s">
        <v>8</v>
      </c>
      <c r="E1135" s="11" t="s">
        <v>417</v>
      </c>
      <c r="F1135" s="11" t="s">
        <v>106</v>
      </c>
      <c r="G1135" s="26">
        <f t="shared" si="205"/>
        <v>1650</v>
      </c>
      <c r="H1135" s="26">
        <f t="shared" si="205"/>
        <v>0</v>
      </c>
      <c r="I1135" s="26">
        <f t="shared" si="205"/>
        <v>1650</v>
      </c>
      <c r="J1135" s="3"/>
    </row>
    <row r="1136" spans="1:10" x14ac:dyDescent="0.2">
      <c r="A1136" s="27" t="s">
        <v>65</v>
      </c>
      <c r="B1136" s="65" t="s">
        <v>40</v>
      </c>
      <c r="C1136" s="66" t="s">
        <v>34</v>
      </c>
      <c r="D1136" s="66" t="s">
        <v>8</v>
      </c>
      <c r="E1136" s="65" t="s">
        <v>417</v>
      </c>
      <c r="F1136" s="65" t="s">
        <v>106</v>
      </c>
      <c r="G1136" s="67">
        <v>1650</v>
      </c>
      <c r="H1136" s="67"/>
      <c r="I1136" s="67">
        <f>G1136+H1136</f>
        <v>1650</v>
      </c>
      <c r="J1136" s="3"/>
    </row>
    <row r="1137" spans="1:12" x14ac:dyDescent="0.2">
      <c r="A1137" s="107" t="s">
        <v>75</v>
      </c>
      <c r="B1137" s="11" t="s">
        <v>40</v>
      </c>
      <c r="C1137" s="13" t="s">
        <v>34</v>
      </c>
      <c r="D1137" s="13" t="s">
        <v>18</v>
      </c>
      <c r="E1137" s="11"/>
      <c r="F1137" s="11"/>
      <c r="G1137" s="26">
        <f t="shared" ref="G1137:I1140" si="206">G1138</f>
        <v>32449.4</v>
      </c>
      <c r="H1137" s="26">
        <f t="shared" si="206"/>
        <v>1000</v>
      </c>
      <c r="I1137" s="26">
        <f t="shared" si="206"/>
        <v>33449.4</v>
      </c>
      <c r="J1137" s="3"/>
    </row>
    <row r="1138" spans="1:12" x14ac:dyDescent="0.2">
      <c r="A1138" s="5" t="s">
        <v>148</v>
      </c>
      <c r="B1138" s="11" t="s">
        <v>40</v>
      </c>
      <c r="C1138" s="13" t="s">
        <v>34</v>
      </c>
      <c r="D1138" s="13" t="s">
        <v>18</v>
      </c>
      <c r="E1138" s="11" t="s">
        <v>147</v>
      </c>
      <c r="F1138" s="11" t="s">
        <v>7</v>
      </c>
      <c r="G1138" s="26">
        <f t="shared" si="206"/>
        <v>32449.4</v>
      </c>
      <c r="H1138" s="26">
        <f t="shared" si="206"/>
        <v>1000</v>
      </c>
      <c r="I1138" s="26">
        <f t="shared" si="206"/>
        <v>33449.4</v>
      </c>
      <c r="J1138" s="3"/>
    </row>
    <row r="1139" spans="1:12" ht="26.25" customHeight="1" x14ac:dyDescent="0.2">
      <c r="A1139" s="62" t="s">
        <v>157</v>
      </c>
      <c r="B1139" s="11" t="s">
        <v>40</v>
      </c>
      <c r="C1139" s="13" t="s">
        <v>34</v>
      </c>
      <c r="D1139" s="13" t="s">
        <v>18</v>
      </c>
      <c r="E1139" s="11" t="s">
        <v>159</v>
      </c>
      <c r="F1139" s="11" t="s">
        <v>7</v>
      </c>
      <c r="G1139" s="26">
        <f t="shared" si="206"/>
        <v>32449.4</v>
      </c>
      <c r="H1139" s="26">
        <f t="shared" si="206"/>
        <v>1000</v>
      </c>
      <c r="I1139" s="26">
        <f t="shared" si="206"/>
        <v>33449.4</v>
      </c>
      <c r="J1139" s="3"/>
    </row>
    <row r="1140" spans="1:12" x14ac:dyDescent="0.2">
      <c r="A1140" s="62" t="s">
        <v>163</v>
      </c>
      <c r="B1140" s="11" t="s">
        <v>40</v>
      </c>
      <c r="C1140" s="13" t="s">
        <v>34</v>
      </c>
      <c r="D1140" s="13" t="s">
        <v>18</v>
      </c>
      <c r="E1140" s="11" t="s">
        <v>159</v>
      </c>
      <c r="F1140" s="11" t="s">
        <v>161</v>
      </c>
      <c r="G1140" s="26">
        <f t="shared" si="206"/>
        <v>32449.4</v>
      </c>
      <c r="H1140" s="26">
        <f t="shared" si="206"/>
        <v>1000</v>
      </c>
      <c r="I1140" s="26">
        <f t="shared" si="206"/>
        <v>33449.4</v>
      </c>
      <c r="J1140" s="3"/>
    </row>
    <row r="1141" spans="1:12" x14ac:dyDescent="0.2">
      <c r="A1141" s="62" t="s">
        <v>55</v>
      </c>
      <c r="B1141" s="11" t="s">
        <v>40</v>
      </c>
      <c r="C1141" s="13" t="s">
        <v>34</v>
      </c>
      <c r="D1141" s="13" t="s">
        <v>18</v>
      </c>
      <c r="E1141" s="11" t="s">
        <v>159</v>
      </c>
      <c r="F1141" s="11" t="s">
        <v>162</v>
      </c>
      <c r="G1141" s="26">
        <f>G1142</f>
        <v>32449.4</v>
      </c>
      <c r="H1141" s="26">
        <f>H1142</f>
        <v>1000</v>
      </c>
      <c r="I1141" s="26">
        <f>I1142</f>
        <v>33449.4</v>
      </c>
      <c r="J1141" s="3"/>
    </row>
    <row r="1142" spans="1:12" x14ac:dyDescent="0.2">
      <c r="A1142" s="27" t="s">
        <v>75</v>
      </c>
      <c r="B1142" s="65" t="s">
        <v>40</v>
      </c>
      <c r="C1142" s="66" t="s">
        <v>34</v>
      </c>
      <c r="D1142" s="66" t="s">
        <v>18</v>
      </c>
      <c r="E1142" s="65" t="s">
        <v>159</v>
      </c>
      <c r="F1142" s="65" t="s">
        <v>107</v>
      </c>
      <c r="G1142" s="67">
        <v>32449.4</v>
      </c>
      <c r="H1142" s="67">
        <v>1000</v>
      </c>
      <c r="I1142" s="67">
        <f>G1142+H1142</f>
        <v>33449.4</v>
      </c>
      <c r="J1142" s="3"/>
      <c r="K1142" s="3"/>
      <c r="L1142" s="3"/>
    </row>
    <row r="1145" spans="1:12" x14ac:dyDescent="0.2">
      <c r="A1145" s="9"/>
      <c r="G1145" s="16"/>
    </row>
    <row r="1146" spans="1:12" x14ac:dyDescent="0.2">
      <c r="A1146" s="9"/>
    </row>
    <row r="1147" spans="1:12" x14ac:dyDescent="0.2">
      <c r="A1147" s="9"/>
    </row>
    <row r="1148" spans="1:12" x14ac:dyDescent="0.2">
      <c r="A1148" s="9"/>
    </row>
    <row r="1149" spans="1:12" ht="13.5" x14ac:dyDescent="0.25">
      <c r="A1149" s="222"/>
    </row>
    <row r="1150" spans="1:12" ht="13.5" x14ac:dyDescent="0.25">
      <c r="A1150" s="222"/>
    </row>
    <row r="1151" spans="1:12" ht="13.5" x14ac:dyDescent="0.25">
      <c r="A1151" s="222"/>
    </row>
    <row r="1152" spans="1:12" ht="13.5" x14ac:dyDescent="0.25">
      <c r="A1152" s="222"/>
    </row>
    <row r="1153" spans="1:6" x14ac:dyDescent="0.2">
      <c r="A1153" s="9"/>
    </row>
    <row r="1154" spans="1:6" x14ac:dyDescent="0.2">
      <c r="A1154" s="9"/>
    </row>
    <row r="1155" spans="1:6" x14ac:dyDescent="0.2">
      <c r="A1155" s="4"/>
      <c r="B1155" s="4"/>
      <c r="C1155" s="4"/>
      <c r="D1155" s="4"/>
      <c r="E1155" s="4"/>
      <c r="F1155" s="4"/>
    </row>
    <row r="1156" spans="1:6" x14ac:dyDescent="0.2">
      <c r="A1156" s="4"/>
      <c r="B1156" s="4"/>
      <c r="C1156" s="4"/>
      <c r="D1156" s="4"/>
      <c r="E1156" s="4"/>
      <c r="F1156" s="4"/>
    </row>
    <row r="1157" spans="1:6" x14ac:dyDescent="0.2">
      <c r="A1157" s="4"/>
      <c r="B1157" s="4"/>
      <c r="C1157" s="4"/>
      <c r="D1157" s="4"/>
      <c r="E1157" s="4"/>
      <c r="F1157" s="4"/>
    </row>
    <row r="1158" spans="1:6" x14ac:dyDescent="0.2">
      <c r="A1158" s="4"/>
      <c r="B1158" s="4"/>
      <c r="C1158" s="4"/>
      <c r="D1158" s="4"/>
      <c r="E1158" s="4"/>
      <c r="F1158" s="4"/>
    </row>
    <row r="1159" spans="1:6" x14ac:dyDescent="0.2">
      <c r="A1159" s="4"/>
      <c r="B1159" s="4"/>
      <c r="C1159" s="4"/>
      <c r="D1159" s="4"/>
      <c r="E1159" s="4"/>
      <c r="F1159" s="4"/>
    </row>
    <row r="1160" spans="1:6" x14ac:dyDescent="0.2">
      <c r="A1160" s="4"/>
      <c r="B1160" s="4"/>
      <c r="C1160" s="4"/>
      <c r="D1160" s="4"/>
      <c r="E1160" s="4"/>
      <c r="F1160" s="4"/>
    </row>
    <row r="1161" spans="1:6" x14ac:dyDescent="0.2">
      <c r="A1161" s="4"/>
      <c r="B1161" s="4"/>
      <c r="C1161" s="4"/>
      <c r="D1161" s="4"/>
      <c r="E1161" s="4"/>
      <c r="F1161" s="4"/>
    </row>
    <row r="1162" spans="1:6" x14ac:dyDescent="0.2">
      <c r="A1162" s="4"/>
      <c r="B1162" s="4"/>
      <c r="C1162" s="4"/>
      <c r="D1162" s="4"/>
      <c r="E1162" s="4"/>
      <c r="F1162" s="4"/>
    </row>
    <row r="1163" spans="1:6" x14ac:dyDescent="0.2">
      <c r="A1163" s="4"/>
      <c r="B1163" s="4"/>
      <c r="C1163" s="4"/>
      <c r="D1163" s="4"/>
      <c r="E1163" s="4"/>
      <c r="F1163" s="4"/>
    </row>
    <row r="1164" spans="1:6" x14ac:dyDescent="0.2">
      <c r="A1164" s="4"/>
      <c r="B1164" s="4"/>
      <c r="C1164" s="4"/>
      <c r="D1164" s="4"/>
      <c r="E1164" s="4"/>
      <c r="F1164" s="4"/>
    </row>
    <row r="1165" spans="1:6" x14ac:dyDescent="0.2">
      <c r="A1165" s="4"/>
      <c r="B1165" s="4"/>
      <c r="C1165" s="4"/>
      <c r="D1165" s="4"/>
      <c r="E1165" s="4"/>
      <c r="F1165" s="4"/>
    </row>
    <row r="1166" spans="1:6" x14ac:dyDescent="0.2">
      <c r="A1166" s="4"/>
      <c r="B1166" s="4"/>
      <c r="C1166" s="4"/>
      <c r="D1166" s="4"/>
      <c r="E1166" s="4"/>
      <c r="F1166" s="4"/>
    </row>
    <row r="1167" spans="1:6" x14ac:dyDescent="0.2">
      <c r="A1167" s="4"/>
      <c r="B1167" s="4"/>
      <c r="C1167" s="4"/>
      <c r="D1167" s="4"/>
      <c r="E1167" s="4"/>
      <c r="F1167" s="4"/>
    </row>
    <row r="1168" spans="1:6" x14ac:dyDescent="0.2">
      <c r="A1168" s="4"/>
      <c r="B1168" s="4"/>
      <c r="C1168" s="4"/>
      <c r="D1168" s="4"/>
      <c r="E1168" s="4"/>
      <c r="F1168" s="4"/>
    </row>
    <row r="1169" spans="1:6" x14ac:dyDescent="0.2">
      <c r="A1169" s="4"/>
      <c r="B1169" s="4"/>
      <c r="C1169" s="4"/>
      <c r="D1169" s="4"/>
      <c r="E1169" s="4"/>
      <c r="F1169" s="4"/>
    </row>
    <row r="1170" spans="1:6" x14ac:dyDescent="0.2">
      <c r="A1170" s="4"/>
      <c r="B1170" s="4"/>
      <c r="C1170" s="4"/>
      <c r="D1170" s="4"/>
      <c r="E1170" s="4"/>
      <c r="F1170" s="4"/>
    </row>
    <row r="1171" spans="1:6" x14ac:dyDescent="0.2">
      <c r="A1171" s="4"/>
      <c r="B1171" s="4"/>
      <c r="C1171" s="4"/>
      <c r="D1171" s="4"/>
      <c r="E1171" s="4"/>
      <c r="F1171" s="4"/>
    </row>
    <row r="1172" spans="1:6" x14ac:dyDescent="0.2">
      <c r="A1172" s="4"/>
      <c r="B1172" s="4"/>
      <c r="C1172" s="4"/>
      <c r="D1172" s="4"/>
      <c r="E1172" s="4"/>
      <c r="F1172" s="4"/>
    </row>
    <row r="1173" spans="1:6" x14ac:dyDescent="0.2">
      <c r="A1173" s="4"/>
      <c r="B1173" s="4"/>
      <c r="C1173" s="4"/>
      <c r="D1173" s="4"/>
      <c r="E1173" s="4"/>
      <c r="F1173" s="4"/>
    </row>
    <row r="1174" spans="1:6" x14ac:dyDescent="0.2">
      <c r="A1174" s="4"/>
      <c r="B1174" s="4"/>
      <c r="C1174" s="4"/>
      <c r="D1174" s="4"/>
      <c r="E1174" s="4"/>
      <c r="F1174" s="4"/>
    </row>
    <row r="1175" spans="1:6" x14ac:dyDescent="0.2">
      <c r="A1175" s="4"/>
      <c r="B1175" s="4"/>
      <c r="C1175" s="4"/>
      <c r="D1175" s="4"/>
      <c r="E1175" s="4"/>
      <c r="F1175" s="4"/>
    </row>
    <row r="1176" spans="1:6" x14ac:dyDescent="0.2">
      <c r="A1176" s="4"/>
      <c r="B1176" s="4"/>
      <c r="C1176" s="4"/>
      <c r="D1176" s="4"/>
      <c r="E1176" s="4"/>
      <c r="F1176" s="4"/>
    </row>
    <row r="1177" spans="1:6" x14ac:dyDescent="0.2">
      <c r="A1177" s="4"/>
      <c r="B1177" s="4"/>
      <c r="C1177" s="4"/>
      <c r="D1177" s="4"/>
      <c r="E1177" s="4"/>
      <c r="F1177" s="4"/>
    </row>
    <row r="1178" spans="1:6" x14ac:dyDescent="0.2">
      <c r="A1178" s="4"/>
      <c r="B1178" s="4"/>
      <c r="C1178" s="4"/>
      <c r="D1178" s="4"/>
      <c r="E1178" s="4"/>
      <c r="F1178" s="4"/>
    </row>
    <row r="1179" spans="1:6" x14ac:dyDescent="0.2">
      <c r="A1179" s="4"/>
      <c r="B1179" s="4"/>
      <c r="C1179" s="4"/>
      <c r="D1179" s="4"/>
      <c r="E1179" s="4"/>
      <c r="F1179" s="4"/>
    </row>
    <row r="1180" spans="1:6" x14ac:dyDescent="0.2">
      <c r="A1180" s="4"/>
      <c r="B1180" s="4"/>
      <c r="C1180" s="4"/>
      <c r="D1180" s="4"/>
      <c r="E1180" s="4"/>
      <c r="F1180" s="4"/>
    </row>
    <row r="1181" spans="1:6" x14ac:dyDescent="0.2">
      <c r="A1181" s="4"/>
      <c r="B1181" s="4"/>
      <c r="C1181" s="4"/>
      <c r="D1181" s="4"/>
      <c r="E1181" s="4"/>
      <c r="F1181" s="4"/>
    </row>
    <row r="1182" spans="1:6" x14ac:dyDescent="0.2">
      <c r="A1182" s="4"/>
      <c r="B1182" s="4"/>
      <c r="C1182" s="4"/>
      <c r="D1182" s="4"/>
      <c r="E1182" s="4"/>
      <c r="F1182" s="4"/>
    </row>
    <row r="1183" spans="1:6" x14ac:dyDescent="0.2">
      <c r="A1183" s="4"/>
      <c r="B1183" s="4"/>
      <c r="C1183" s="4"/>
      <c r="D1183" s="4"/>
      <c r="E1183" s="4"/>
      <c r="F1183" s="4"/>
    </row>
    <row r="1184" spans="1:6" x14ac:dyDescent="0.2">
      <c r="A1184" s="4"/>
      <c r="B1184" s="4"/>
      <c r="C1184" s="4"/>
      <c r="D1184" s="4"/>
      <c r="E1184" s="4"/>
      <c r="F1184" s="4"/>
    </row>
    <row r="1185" spans="1:6" x14ac:dyDescent="0.2">
      <c r="A1185" s="4"/>
      <c r="B1185" s="4"/>
      <c r="C1185" s="4"/>
      <c r="D1185" s="4"/>
      <c r="E1185" s="4"/>
      <c r="F1185" s="4"/>
    </row>
    <row r="1186" spans="1:6" x14ac:dyDescent="0.2">
      <c r="A1186" s="4"/>
      <c r="B1186" s="4"/>
      <c r="C1186" s="4"/>
      <c r="D1186" s="4"/>
      <c r="E1186" s="4"/>
      <c r="F1186" s="4"/>
    </row>
    <row r="1187" spans="1:6" x14ac:dyDescent="0.2">
      <c r="A1187" s="4"/>
      <c r="B1187" s="4"/>
      <c r="C1187" s="4"/>
      <c r="D1187" s="4"/>
      <c r="E1187" s="4"/>
      <c r="F1187" s="4"/>
    </row>
    <row r="1188" spans="1:6" x14ac:dyDescent="0.2">
      <c r="A1188" s="4"/>
      <c r="B1188" s="4"/>
      <c r="C1188" s="4"/>
      <c r="D1188" s="4"/>
      <c r="E1188" s="4"/>
      <c r="F1188" s="4"/>
    </row>
    <row r="1189" spans="1:6" x14ac:dyDescent="0.2">
      <c r="A1189" s="4"/>
      <c r="B1189" s="4"/>
      <c r="C1189" s="4"/>
      <c r="D1189" s="4"/>
      <c r="E1189" s="4"/>
      <c r="F1189" s="4"/>
    </row>
    <row r="1190" spans="1:6" x14ac:dyDescent="0.2">
      <c r="A1190" s="4"/>
      <c r="B1190" s="4"/>
      <c r="C1190" s="4"/>
      <c r="D1190" s="4"/>
      <c r="E1190" s="4"/>
      <c r="F1190" s="4"/>
    </row>
    <row r="1191" spans="1:6" x14ac:dyDescent="0.2">
      <c r="A1191" s="4"/>
      <c r="B1191" s="4"/>
      <c r="C1191" s="4"/>
      <c r="D1191" s="4"/>
      <c r="E1191" s="4"/>
      <c r="F1191" s="4"/>
    </row>
    <row r="1192" spans="1:6" x14ac:dyDescent="0.2">
      <c r="A1192" s="4"/>
      <c r="B1192" s="4"/>
      <c r="C1192" s="4"/>
      <c r="D1192" s="4"/>
      <c r="E1192" s="4"/>
      <c r="F1192" s="4"/>
    </row>
    <row r="1193" spans="1:6" x14ac:dyDescent="0.2">
      <c r="A1193" s="4"/>
      <c r="B1193" s="4"/>
      <c r="C1193" s="4"/>
      <c r="D1193" s="4"/>
      <c r="E1193" s="4"/>
      <c r="F1193" s="4"/>
    </row>
    <row r="1194" spans="1:6" x14ac:dyDescent="0.2">
      <c r="A1194" s="4"/>
      <c r="B1194" s="4"/>
      <c r="C1194" s="4"/>
      <c r="D1194" s="4"/>
      <c r="E1194" s="4"/>
      <c r="F1194" s="4"/>
    </row>
    <row r="1195" spans="1:6" x14ac:dyDescent="0.2">
      <c r="A1195" s="4"/>
      <c r="B1195" s="4"/>
      <c r="C1195" s="4"/>
      <c r="D1195" s="4"/>
      <c r="E1195" s="4"/>
      <c r="F1195" s="4"/>
    </row>
    <row r="1196" spans="1:6" x14ac:dyDescent="0.2">
      <c r="A1196" s="4"/>
      <c r="B1196" s="4"/>
      <c r="C1196" s="4"/>
      <c r="D1196" s="4"/>
      <c r="E1196" s="4"/>
      <c r="F1196" s="4"/>
    </row>
    <row r="1197" spans="1:6" x14ac:dyDescent="0.2">
      <c r="A1197" s="4"/>
      <c r="B1197" s="4"/>
      <c r="C1197" s="4"/>
      <c r="D1197" s="4"/>
      <c r="E1197" s="4"/>
      <c r="F1197" s="4"/>
    </row>
    <row r="1198" spans="1:6" x14ac:dyDescent="0.2">
      <c r="A1198" s="4"/>
      <c r="B1198" s="4"/>
      <c r="C1198" s="4"/>
      <c r="D1198" s="4"/>
      <c r="E1198" s="4"/>
      <c r="F1198" s="4"/>
    </row>
    <row r="1199" spans="1:6" x14ac:dyDescent="0.2">
      <c r="A1199" s="4"/>
      <c r="B1199" s="4"/>
      <c r="C1199" s="4"/>
      <c r="D1199" s="4"/>
      <c r="E1199" s="4"/>
      <c r="F1199" s="4"/>
    </row>
    <row r="1200" spans="1:6" x14ac:dyDescent="0.2">
      <c r="A1200" s="4"/>
      <c r="B1200" s="4"/>
      <c r="C1200" s="4"/>
      <c r="D1200" s="4"/>
      <c r="E1200" s="4"/>
      <c r="F1200" s="4"/>
    </row>
    <row r="1201" spans="1:6" x14ac:dyDescent="0.2">
      <c r="A1201" s="4"/>
      <c r="B1201" s="4"/>
      <c r="C1201" s="4"/>
      <c r="D1201" s="4"/>
      <c r="E1201" s="4"/>
      <c r="F1201" s="4"/>
    </row>
    <row r="1202" spans="1:6" x14ac:dyDescent="0.2">
      <c r="A1202" s="4"/>
      <c r="B1202" s="4"/>
      <c r="C1202" s="4"/>
      <c r="D1202" s="4"/>
      <c r="E1202" s="4"/>
      <c r="F1202" s="4"/>
    </row>
    <row r="1203" spans="1:6" x14ac:dyDescent="0.2">
      <c r="A1203" s="4"/>
      <c r="B1203" s="4"/>
      <c r="C1203" s="4"/>
      <c r="D1203" s="4"/>
      <c r="E1203" s="4"/>
      <c r="F1203" s="4"/>
    </row>
    <row r="1204" spans="1:6" x14ac:dyDescent="0.2">
      <c r="A1204" s="4"/>
      <c r="B1204" s="4"/>
      <c r="C1204" s="4"/>
      <c r="D1204" s="4"/>
      <c r="E1204" s="4"/>
      <c r="F1204" s="4"/>
    </row>
    <row r="1205" spans="1:6" x14ac:dyDescent="0.2">
      <c r="A1205" s="4"/>
      <c r="B1205" s="4"/>
      <c r="C1205" s="4"/>
      <c r="D1205" s="4"/>
      <c r="E1205" s="4"/>
      <c r="F1205" s="4"/>
    </row>
    <row r="1206" spans="1:6" x14ac:dyDescent="0.2">
      <c r="A1206" s="4"/>
      <c r="B1206" s="4"/>
      <c r="C1206" s="4"/>
      <c r="D1206" s="4"/>
      <c r="E1206" s="4"/>
      <c r="F1206" s="4"/>
    </row>
    <row r="1207" spans="1:6" x14ac:dyDescent="0.2">
      <c r="A1207" s="4"/>
      <c r="B1207" s="4"/>
      <c r="C1207" s="4"/>
      <c r="D1207" s="4"/>
      <c r="E1207" s="4"/>
      <c r="F1207" s="4"/>
    </row>
    <row r="1208" spans="1:6" x14ac:dyDescent="0.2">
      <c r="A1208" s="4"/>
      <c r="B1208" s="4"/>
      <c r="C1208" s="4"/>
      <c r="D1208" s="4"/>
      <c r="E1208" s="4"/>
      <c r="F1208" s="4"/>
    </row>
    <row r="1209" spans="1:6" x14ac:dyDescent="0.2">
      <c r="A1209" s="4"/>
      <c r="B1209" s="4"/>
      <c r="C1209" s="4"/>
      <c r="D1209" s="4"/>
      <c r="E1209" s="4"/>
      <c r="F1209" s="4"/>
    </row>
    <row r="1210" spans="1:6" x14ac:dyDescent="0.2">
      <c r="A1210" s="4"/>
      <c r="B1210" s="4"/>
      <c r="C1210" s="4"/>
      <c r="D1210" s="4"/>
      <c r="E1210" s="4"/>
      <c r="F1210" s="4"/>
    </row>
    <row r="1211" spans="1:6" x14ac:dyDescent="0.2">
      <c r="A1211" s="4"/>
      <c r="B1211" s="4"/>
      <c r="C1211" s="4"/>
      <c r="D1211" s="4"/>
      <c r="E1211" s="4"/>
      <c r="F1211" s="4"/>
    </row>
    <row r="1212" spans="1:6" x14ac:dyDescent="0.2">
      <c r="A1212" s="4"/>
      <c r="B1212" s="4"/>
      <c r="C1212" s="4"/>
      <c r="D1212" s="4"/>
      <c r="E1212" s="4"/>
      <c r="F1212" s="4"/>
    </row>
    <row r="1213" spans="1:6" x14ac:dyDescent="0.2">
      <c r="A1213" s="4"/>
      <c r="B1213" s="4"/>
      <c r="C1213" s="4"/>
      <c r="D1213" s="4"/>
      <c r="E1213" s="4"/>
      <c r="F1213" s="4"/>
    </row>
    <row r="1214" spans="1:6" x14ac:dyDescent="0.2">
      <c r="A1214" s="4"/>
      <c r="B1214" s="4"/>
      <c r="C1214" s="4"/>
      <c r="D1214" s="4"/>
      <c r="E1214" s="4"/>
      <c r="F1214" s="4"/>
    </row>
    <row r="1215" spans="1:6" x14ac:dyDescent="0.2">
      <c r="A1215" s="4"/>
      <c r="B1215" s="4"/>
      <c r="C1215" s="4"/>
      <c r="D1215" s="4"/>
      <c r="E1215" s="4"/>
      <c r="F1215" s="4"/>
    </row>
    <row r="1216" spans="1:6" x14ac:dyDescent="0.2">
      <c r="A1216" s="4"/>
      <c r="B1216" s="4"/>
      <c r="C1216" s="4"/>
      <c r="D1216" s="4"/>
      <c r="E1216" s="4"/>
      <c r="F1216" s="4"/>
    </row>
    <row r="1217" spans="1:6" x14ac:dyDescent="0.2">
      <c r="A1217" s="4"/>
      <c r="B1217" s="4"/>
      <c r="C1217" s="4"/>
      <c r="D1217" s="4"/>
      <c r="E1217" s="4"/>
      <c r="F1217" s="4"/>
    </row>
    <row r="1218" spans="1:6" x14ac:dyDescent="0.2">
      <c r="A1218" s="4"/>
      <c r="B1218" s="4"/>
      <c r="C1218" s="4"/>
      <c r="D1218" s="4"/>
      <c r="E1218" s="4"/>
      <c r="F1218" s="4"/>
    </row>
    <row r="1219" spans="1:6" x14ac:dyDescent="0.2">
      <c r="A1219" s="4"/>
      <c r="B1219" s="4"/>
      <c r="C1219" s="4"/>
      <c r="D1219" s="4"/>
      <c r="E1219" s="4"/>
      <c r="F1219" s="4"/>
    </row>
    <row r="1220" spans="1:6" x14ac:dyDescent="0.2">
      <c r="A1220" s="4"/>
      <c r="B1220" s="4"/>
      <c r="C1220" s="4"/>
      <c r="D1220" s="4"/>
      <c r="E1220" s="4"/>
      <c r="F1220" s="4"/>
    </row>
    <row r="1221" spans="1:6" x14ac:dyDescent="0.2">
      <c r="A1221" s="4"/>
      <c r="B1221" s="4"/>
      <c r="C1221" s="4"/>
      <c r="D1221" s="4"/>
      <c r="E1221" s="4"/>
      <c r="F1221" s="4"/>
    </row>
    <row r="1222" spans="1:6" x14ac:dyDescent="0.2">
      <c r="A1222" s="4"/>
      <c r="B1222" s="4"/>
      <c r="C1222" s="4"/>
      <c r="D1222" s="4"/>
      <c r="E1222" s="4"/>
      <c r="F1222" s="4"/>
    </row>
    <row r="1223" spans="1:6" x14ac:dyDescent="0.2">
      <c r="A1223" s="4"/>
      <c r="B1223" s="4"/>
      <c r="C1223" s="4"/>
      <c r="D1223" s="4"/>
      <c r="E1223" s="4"/>
      <c r="F1223" s="4"/>
    </row>
    <row r="1224" spans="1:6" x14ac:dyDescent="0.2">
      <c r="A1224" s="4"/>
      <c r="B1224" s="4"/>
      <c r="C1224" s="4"/>
      <c r="D1224" s="4"/>
      <c r="E1224" s="4"/>
      <c r="F1224" s="4"/>
    </row>
    <row r="1225" spans="1:6" x14ac:dyDescent="0.2">
      <c r="A1225" s="4"/>
      <c r="B1225" s="4"/>
      <c r="C1225" s="4"/>
      <c r="D1225" s="4"/>
      <c r="E1225" s="4"/>
      <c r="F1225" s="4"/>
    </row>
    <row r="1226" spans="1:6" x14ac:dyDescent="0.2">
      <c r="A1226" s="4"/>
      <c r="B1226" s="4"/>
      <c r="C1226" s="4"/>
      <c r="D1226" s="4"/>
      <c r="E1226" s="4"/>
      <c r="F1226" s="4"/>
    </row>
    <row r="1227" spans="1:6" x14ac:dyDescent="0.2">
      <c r="A1227" s="4"/>
      <c r="B1227" s="4"/>
      <c r="C1227" s="4"/>
      <c r="D1227" s="4"/>
      <c r="E1227" s="4"/>
      <c r="F1227" s="4"/>
    </row>
    <row r="1228" spans="1:6" x14ac:dyDescent="0.2">
      <c r="A1228" s="4"/>
      <c r="B1228" s="4"/>
      <c r="C1228" s="4"/>
      <c r="D1228" s="4"/>
      <c r="E1228" s="4"/>
      <c r="F1228" s="4"/>
    </row>
    <row r="1229" spans="1:6" x14ac:dyDescent="0.2">
      <c r="A1229" s="4"/>
      <c r="B1229" s="4"/>
      <c r="C1229" s="4"/>
      <c r="D1229" s="4"/>
      <c r="E1229" s="4"/>
      <c r="F1229" s="4"/>
    </row>
    <row r="1230" spans="1:6" x14ac:dyDescent="0.2">
      <c r="A1230" s="4"/>
      <c r="B1230" s="4"/>
      <c r="C1230" s="4"/>
      <c r="D1230" s="4"/>
      <c r="E1230" s="4"/>
      <c r="F1230" s="4"/>
    </row>
    <row r="1231" spans="1:6" x14ac:dyDescent="0.2">
      <c r="A1231" s="4"/>
      <c r="B1231" s="4"/>
      <c r="C1231" s="4"/>
      <c r="D1231" s="4"/>
      <c r="E1231" s="4"/>
      <c r="F1231" s="4"/>
    </row>
    <row r="1232" spans="1:6" x14ac:dyDescent="0.2">
      <c r="A1232" s="4"/>
      <c r="B1232" s="4"/>
      <c r="C1232" s="4"/>
      <c r="D1232" s="4"/>
      <c r="E1232" s="4"/>
      <c r="F1232" s="4"/>
    </row>
    <row r="1233" spans="1:6" x14ac:dyDescent="0.2">
      <c r="A1233" s="4"/>
      <c r="B1233" s="4"/>
      <c r="C1233" s="4"/>
      <c r="D1233" s="4"/>
      <c r="E1233" s="4"/>
      <c r="F1233" s="4"/>
    </row>
    <row r="1234" spans="1:6" x14ac:dyDescent="0.2">
      <c r="A1234" s="4"/>
      <c r="B1234" s="4"/>
      <c r="C1234" s="4"/>
      <c r="D1234" s="4"/>
      <c r="E1234" s="4"/>
      <c r="F1234" s="4"/>
    </row>
    <row r="1235" spans="1:6" x14ac:dyDescent="0.2">
      <c r="A1235" s="4"/>
      <c r="B1235" s="4"/>
      <c r="C1235" s="4"/>
      <c r="D1235" s="4"/>
      <c r="E1235" s="4"/>
      <c r="F1235" s="4"/>
    </row>
    <row r="1236" spans="1:6" x14ac:dyDescent="0.2">
      <c r="A1236" s="4"/>
      <c r="B1236" s="4"/>
      <c r="C1236" s="4"/>
      <c r="D1236" s="4"/>
      <c r="E1236" s="4"/>
      <c r="F1236" s="4"/>
    </row>
    <row r="1237" spans="1:6" x14ac:dyDescent="0.2">
      <c r="A1237" s="4"/>
      <c r="B1237" s="4"/>
      <c r="C1237" s="4"/>
      <c r="D1237" s="4"/>
      <c r="E1237" s="4"/>
      <c r="F1237" s="4"/>
    </row>
    <row r="1238" spans="1:6" x14ac:dyDescent="0.2">
      <c r="A1238" s="4"/>
      <c r="B1238" s="4"/>
      <c r="C1238" s="4"/>
      <c r="D1238" s="4"/>
      <c r="E1238" s="4"/>
      <c r="F1238" s="4"/>
    </row>
    <row r="1239" spans="1:6" x14ac:dyDescent="0.2">
      <c r="A1239" s="4"/>
      <c r="B1239" s="4"/>
      <c r="C1239" s="4"/>
      <c r="D1239" s="4"/>
      <c r="E1239" s="4"/>
      <c r="F1239" s="4"/>
    </row>
    <row r="1240" spans="1:6" x14ac:dyDescent="0.2">
      <c r="A1240" s="4"/>
      <c r="B1240" s="4"/>
      <c r="C1240" s="4"/>
      <c r="D1240" s="4"/>
      <c r="E1240" s="4"/>
      <c r="F1240" s="4"/>
    </row>
    <row r="1241" spans="1:6" x14ac:dyDescent="0.2">
      <c r="A1241" s="4"/>
      <c r="B1241" s="4"/>
      <c r="C1241" s="4"/>
      <c r="D1241" s="4"/>
      <c r="E1241" s="4"/>
      <c r="F1241" s="4"/>
    </row>
    <row r="1242" spans="1:6" x14ac:dyDescent="0.2">
      <c r="A1242" s="4"/>
      <c r="B1242" s="4"/>
      <c r="C1242" s="4"/>
      <c r="D1242" s="4"/>
      <c r="E1242" s="4"/>
      <c r="F1242" s="4"/>
    </row>
    <row r="1243" spans="1:6" x14ac:dyDescent="0.2">
      <c r="A1243" s="4"/>
      <c r="B1243" s="4"/>
      <c r="C1243" s="4"/>
      <c r="D1243" s="4"/>
      <c r="E1243" s="4"/>
      <c r="F1243" s="4"/>
    </row>
    <row r="1244" spans="1:6" x14ac:dyDescent="0.2">
      <c r="A1244" s="4"/>
      <c r="B1244" s="4"/>
      <c r="C1244" s="4"/>
      <c r="D1244" s="4"/>
      <c r="E1244" s="4"/>
      <c r="F1244" s="4"/>
    </row>
    <row r="1245" spans="1:6" x14ac:dyDescent="0.2">
      <c r="A1245" s="4"/>
      <c r="B1245" s="4"/>
      <c r="C1245" s="4"/>
      <c r="D1245" s="4"/>
      <c r="E1245" s="4"/>
      <c r="F1245" s="4"/>
    </row>
    <row r="1246" spans="1:6" x14ac:dyDescent="0.2">
      <c r="A1246" s="4"/>
      <c r="B1246" s="4"/>
      <c r="C1246" s="4"/>
      <c r="D1246" s="4"/>
      <c r="E1246" s="4"/>
      <c r="F1246" s="4"/>
    </row>
    <row r="1247" spans="1:6" x14ac:dyDescent="0.2">
      <c r="A1247" s="4"/>
      <c r="B1247" s="4"/>
      <c r="C1247" s="4"/>
      <c r="D1247" s="4"/>
      <c r="E1247" s="4"/>
      <c r="F1247" s="4"/>
    </row>
    <row r="1248" spans="1:6" x14ac:dyDescent="0.2">
      <c r="A1248" s="4"/>
      <c r="B1248" s="4"/>
      <c r="C1248" s="4"/>
      <c r="D1248" s="4"/>
      <c r="E1248" s="4"/>
      <c r="F1248" s="4"/>
    </row>
    <row r="1249" spans="1:6" x14ac:dyDescent="0.2">
      <c r="A1249" s="4"/>
      <c r="B1249" s="4"/>
      <c r="C1249" s="4"/>
      <c r="D1249" s="4"/>
      <c r="E1249" s="4"/>
      <c r="F1249" s="4"/>
    </row>
    <row r="1250" spans="1:6" x14ac:dyDescent="0.2">
      <c r="A1250" s="4"/>
      <c r="B1250" s="4"/>
      <c r="C1250" s="4"/>
      <c r="D1250" s="4"/>
      <c r="E1250" s="4"/>
      <c r="F1250" s="4"/>
    </row>
    <row r="1251" spans="1:6" x14ac:dyDescent="0.2">
      <c r="A1251" s="4"/>
      <c r="B1251" s="4"/>
      <c r="C1251" s="4"/>
      <c r="D1251" s="4"/>
      <c r="E1251" s="4"/>
      <c r="F1251" s="4"/>
    </row>
    <row r="1252" spans="1:6" x14ac:dyDescent="0.2">
      <c r="A1252" s="4"/>
      <c r="B1252" s="4"/>
      <c r="C1252" s="4"/>
      <c r="D1252" s="4"/>
      <c r="E1252" s="4"/>
      <c r="F1252" s="4"/>
    </row>
    <row r="1253" spans="1:6" x14ac:dyDescent="0.2">
      <c r="A1253" s="4"/>
      <c r="B1253" s="4"/>
      <c r="C1253" s="4"/>
      <c r="D1253" s="4"/>
      <c r="E1253" s="4"/>
      <c r="F1253" s="4"/>
    </row>
    <row r="1254" spans="1:6" x14ac:dyDescent="0.2">
      <c r="A1254" s="4"/>
      <c r="B1254" s="4"/>
      <c r="C1254" s="4"/>
      <c r="D1254" s="4"/>
      <c r="E1254" s="4"/>
      <c r="F1254" s="4"/>
    </row>
    <row r="1255" spans="1:6" x14ac:dyDescent="0.2">
      <c r="A1255" s="4"/>
      <c r="B1255" s="4"/>
      <c r="C1255" s="4"/>
      <c r="D1255" s="4"/>
      <c r="E1255" s="4"/>
      <c r="F1255" s="4"/>
    </row>
    <row r="1256" spans="1:6" x14ac:dyDescent="0.2">
      <c r="A1256" s="4"/>
      <c r="B1256" s="4"/>
      <c r="C1256" s="4"/>
      <c r="D1256" s="4"/>
      <c r="E1256" s="4"/>
      <c r="F1256" s="4"/>
    </row>
    <row r="1257" spans="1:6" x14ac:dyDescent="0.2">
      <c r="A1257" s="4"/>
      <c r="B1257" s="4"/>
      <c r="C1257" s="4"/>
      <c r="D1257" s="4"/>
      <c r="E1257" s="4"/>
      <c r="F1257" s="4"/>
    </row>
    <row r="1258" spans="1:6" x14ac:dyDescent="0.2">
      <c r="A1258" s="4"/>
      <c r="B1258" s="4"/>
      <c r="C1258" s="4"/>
      <c r="D1258" s="4"/>
      <c r="E1258" s="4"/>
      <c r="F1258" s="4"/>
    </row>
    <row r="1259" spans="1:6" x14ac:dyDescent="0.2">
      <c r="A1259" s="4"/>
      <c r="B1259" s="4"/>
      <c r="C1259" s="4"/>
      <c r="D1259" s="4"/>
      <c r="E1259" s="4"/>
      <c r="F1259" s="4"/>
    </row>
    <row r="1260" spans="1:6" x14ac:dyDescent="0.2">
      <c r="A1260" s="4"/>
      <c r="B1260" s="4"/>
      <c r="C1260" s="4"/>
      <c r="D1260" s="4"/>
      <c r="E1260" s="4"/>
      <c r="F1260" s="4"/>
    </row>
    <row r="1261" spans="1:6" x14ac:dyDescent="0.2">
      <c r="A1261" s="4"/>
      <c r="B1261" s="4"/>
      <c r="C1261" s="4"/>
      <c r="D1261" s="4"/>
      <c r="E1261" s="4"/>
      <c r="F1261" s="4"/>
    </row>
    <row r="1262" spans="1:6" x14ac:dyDescent="0.2">
      <c r="A1262" s="4"/>
      <c r="B1262" s="4"/>
      <c r="C1262" s="4"/>
      <c r="D1262" s="4"/>
      <c r="E1262" s="4"/>
      <c r="F1262" s="4"/>
    </row>
    <row r="1263" spans="1:6" x14ac:dyDescent="0.2">
      <c r="A1263" s="4"/>
      <c r="B1263" s="4"/>
      <c r="C1263" s="4"/>
      <c r="D1263" s="4"/>
      <c r="E1263" s="4"/>
      <c r="F1263" s="4"/>
    </row>
    <row r="1264" spans="1:6" x14ac:dyDescent="0.2">
      <c r="A1264" s="4"/>
      <c r="B1264" s="4"/>
      <c r="C1264" s="4"/>
      <c r="D1264" s="4"/>
      <c r="E1264" s="4"/>
      <c r="F1264" s="4"/>
    </row>
    <row r="1265" spans="1:6" x14ac:dyDescent="0.2">
      <c r="A1265" s="4"/>
      <c r="B1265" s="4"/>
      <c r="C1265" s="4"/>
      <c r="D1265" s="4"/>
      <c r="E1265" s="4"/>
      <c r="F1265" s="4"/>
    </row>
    <row r="1266" spans="1:6" x14ac:dyDescent="0.2">
      <c r="A1266" s="4"/>
      <c r="B1266" s="4"/>
      <c r="C1266" s="4"/>
      <c r="D1266" s="4"/>
      <c r="E1266" s="4"/>
      <c r="F1266" s="4"/>
    </row>
    <row r="1267" spans="1:6" x14ac:dyDescent="0.2">
      <c r="A1267" s="4"/>
      <c r="B1267" s="4"/>
      <c r="C1267" s="4"/>
      <c r="D1267" s="4"/>
      <c r="E1267" s="4"/>
      <c r="F1267" s="4"/>
    </row>
    <row r="1268" spans="1:6" x14ac:dyDescent="0.2">
      <c r="A1268" s="4"/>
      <c r="B1268" s="4"/>
      <c r="C1268" s="4"/>
      <c r="D1268" s="4"/>
      <c r="E1268" s="4"/>
      <c r="F1268" s="4"/>
    </row>
    <row r="1269" spans="1:6" x14ac:dyDescent="0.2">
      <c r="A1269" s="4"/>
      <c r="B1269" s="4"/>
      <c r="C1269" s="4"/>
      <c r="D1269" s="4"/>
      <c r="E1269" s="4"/>
      <c r="F1269" s="4"/>
    </row>
    <row r="1270" spans="1:6" x14ac:dyDescent="0.2">
      <c r="A1270" s="4"/>
      <c r="B1270" s="4"/>
      <c r="C1270" s="4"/>
      <c r="D1270" s="4"/>
      <c r="E1270" s="4"/>
      <c r="F1270" s="4"/>
    </row>
    <row r="1271" spans="1:6" x14ac:dyDescent="0.2">
      <c r="A1271" s="4"/>
      <c r="B1271" s="4"/>
      <c r="C1271" s="4"/>
      <c r="D1271" s="4"/>
      <c r="E1271" s="4"/>
      <c r="F1271" s="4"/>
    </row>
    <row r="1272" spans="1:6" x14ac:dyDescent="0.2">
      <c r="A1272" s="4"/>
      <c r="B1272" s="4"/>
      <c r="C1272" s="4"/>
      <c r="D1272" s="4"/>
      <c r="E1272" s="4"/>
      <c r="F1272" s="4"/>
    </row>
    <row r="1273" spans="1:6" x14ac:dyDescent="0.2">
      <c r="A1273" s="4"/>
      <c r="B1273" s="4"/>
      <c r="C1273" s="4"/>
      <c r="D1273" s="4"/>
      <c r="E1273" s="4"/>
      <c r="F1273" s="4"/>
    </row>
    <row r="1274" spans="1:6" x14ac:dyDescent="0.2">
      <c r="A1274" s="4"/>
      <c r="B1274" s="4"/>
      <c r="C1274" s="4"/>
      <c r="D1274" s="4"/>
      <c r="E1274" s="4"/>
      <c r="F1274" s="4"/>
    </row>
    <row r="1275" spans="1:6" x14ac:dyDescent="0.2">
      <c r="A1275" s="4"/>
      <c r="B1275" s="4"/>
      <c r="C1275" s="4"/>
      <c r="D1275" s="4"/>
      <c r="E1275" s="4"/>
      <c r="F1275" s="4"/>
    </row>
  </sheetData>
  <autoFilter ref="A8:F1142"/>
  <customSheetViews>
    <customSheetView guid="{D783EC69-F0E8-4E94-8F64-266B49B321AA}" showGridLines="0" printArea="1" showAutoFilter="1" hiddenRows="1" hiddenColumns="1" view="pageBreakPreview" showRuler="0">
      <pane ySplit="9" topLeftCell="A10"/>
      <selection activeCell="J7" sqref="J7"/>
      <pageMargins left="0.70866141732283472" right="0" top="0.74803149606299213" bottom="0.74803149606299213" header="0.31496062992125984" footer="0.11811023622047245"/>
      <pageSetup paperSize="9" scale="89" orientation="portrait" r:id="rId1"/>
      <headerFooter alignWithMargins="0">
        <oddFooter>&amp;C&amp;P</oddFooter>
      </headerFooter>
      <autoFilter ref="A8:F1142"/>
    </customSheetView>
    <customSheetView guid="{1C060685-541B-49B8-81E5-C9855E92EF71}" showPageBreaks="1" showGridLines="0" printArea="1" showAutoFilter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2"/>
      <headerFooter alignWithMargins="0">
        <oddFooter>&amp;C&amp;P</oddFooter>
      </headerFooter>
      <autoFilter ref="A8:F1142"/>
    </customSheetView>
    <customSheetView guid="{EA1929C7-85F7-40DE-826A-94377FC9966E}" showPageBreaks="1" showGridLines="0" printArea="1" showAutoFilter="1" view="pageBreakPreview" showRuler="0" topLeftCell="A297">
      <selection activeCell="A253" sqref="A253:I298"/>
      <rowBreaks count="1" manualBreakCount="1">
        <brk id="487" max="8" man="1"/>
      </rowBreaks>
      <pageMargins left="0.78740157480314965" right="0" top="0.19685039370078741" bottom="0.19685039370078741" header="0.35433070866141736" footer="0.23622047244094491"/>
      <pageSetup paperSize="9" scale="70" orientation="portrait" r:id="rId3"/>
      <headerFooter alignWithMargins="0">
        <oddFooter>&amp;C&amp;P</oddFooter>
      </headerFooter>
      <autoFilter ref="A8:F1142"/>
    </customSheetView>
    <customSheetView guid="{DA15D12B-B687-4104-AF35-4470F046E021}" showPageBreaks="1" showGridLines="0" showAutoFilter="1" showRuler="0">
      <pane ySplit="7" topLeftCell="A593" activePane="bottomLeft" state="frozenSplit"/>
      <selection pane="bottomLeft" activeCell="I577" sqref="I577"/>
      <pageMargins left="0.94488188976377963" right="0.15748031496062992" top="0.19685039370078741" bottom="0.19685039370078741" header="0.35433070866141736" footer="0.23622047244094491"/>
      <pageSetup paperSize="9" scale="71" orientation="portrait" r:id="rId4"/>
      <headerFooter alignWithMargins="0">
        <oddFooter>&amp;C&amp;P</oddFooter>
      </headerFooter>
      <autoFilter ref="A11:G1153"/>
    </customSheetView>
    <customSheetView guid="{DCE8C298-05F2-4894-ADD9-0C8B1A668AE1}" showPageBreaks="1" showGridLines="0" printArea="1" showAutoFilter="1" view="pageBreakPreview" showRuler="0">
      <pane ySplit="11" topLeftCell="A463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5"/>
      <headerFooter alignWithMargins="0">
        <oddFooter>&amp;C&amp;P</oddFooter>
      </headerFooter>
      <autoFilter ref="A8:F930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6"/>
      <headerFooter alignWithMargins="0">
        <oddFooter>&amp;C&amp;P</oddFooter>
      </headerFooter>
      <autoFilter ref="A10:G495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7"/>
      <headerFooter alignWithMargins="0">
        <oddFooter>&amp;C&amp;P</oddFooter>
      </headerFooter>
      <autoFilter ref="A10:G786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8"/>
      <headerFooter alignWithMargins="0">
        <oddFooter>&amp;C&amp;P</oddFooter>
      </headerFooter>
      <autoFilter ref="A10:G737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9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0"/>
      <headerFooter alignWithMargins="0">
        <oddFooter>&amp;C&amp;P</oddFooter>
      </headerFooter>
      <autoFilter ref="B1:J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1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3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16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17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18"/>
      <headerFooter alignWithMargins="0">
        <oddFooter>&amp;C&amp;P</oddFooter>
      </headerFooter>
      <autoFilter ref="B1:H1"/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19"/>
      <headerFooter alignWithMargins="0">
        <oddFooter>&amp;C&amp;P</oddFooter>
      </headerFooter>
      <autoFilter ref="B1:H1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20"/>
      <headerFooter alignWithMargins="0">
        <oddFooter>&amp;C&amp;P</oddFooter>
      </headerFooter>
    </customSheetView>
    <customSheetView guid="{167491D8-6D6D-447D-A119-5E65D8431081}" showPageBreaks="1" showGridLines="0" printArea="1" showAutoFilter="1" hiddenRows="1" hiddenColumns="1" view="pageBreakPreview" showRuler="0">
      <pane ySplit="10" topLeftCell="A11" activePane="bottomLeft" state="frozenSplit"/>
      <selection pane="bottomLeft" activeCell="I8" sqref="I8"/>
      <rowBreaks count="1" manualBreakCount="1">
        <brk id="1085" max="8" man="1"/>
      </rowBreaks>
      <pageMargins left="0.94488188976377963" right="0.15748031496062992" top="0.19685039370078741" bottom="0.19685039370078741" header="0.35433070866141736" footer="0.23622047244094491"/>
      <pageSetup paperSize="9" scale="65" orientation="portrait" r:id="rId21"/>
      <headerFooter alignWithMargins="0">
        <oddFooter>&amp;C&amp;P</oddFooter>
      </headerFooter>
      <autoFilter ref="A8:F1142"/>
    </customSheetView>
    <customSheetView guid="{34CA7316-21D3-43B0-B4D3-6E9FC18023BF}" showGridLines="0" printArea="1" showAutoFilter="1" hiddenRows="1" hiddenColumns="1" view="pageBreakPreview" showRuler="0">
      <pane ySplit="9" topLeftCell="A10" activePane="bottomLeft" state="frozenSplit"/>
      <selection pane="bottomLeft" activeCell="A3" sqref="A3"/>
      <pageMargins left="0.94488188976377963" right="0.15748031496062992" top="0.52" bottom="0.42" header="0.35433070866141736" footer="0.23622047244094491"/>
      <pageSetup paperSize="9" scale="72" orientation="portrait" r:id="rId22"/>
      <headerFooter alignWithMargins="0">
        <oddFooter>&amp;C&amp;P</oddFooter>
      </headerFooter>
      <autoFilter ref="A8:F1142"/>
    </customSheetView>
  </customSheetViews>
  <mergeCells count="7">
    <mergeCell ref="G9:G10"/>
    <mergeCell ref="F9:F10"/>
    <mergeCell ref="A7:G7"/>
    <mergeCell ref="A9:A10"/>
    <mergeCell ref="B9:B10"/>
    <mergeCell ref="E9:E10"/>
    <mergeCell ref="C9:D9"/>
  </mergeCells>
  <phoneticPr fontId="1" type="noConversion"/>
  <pageMargins left="0.70866141732283472" right="0" top="0.74803149606299213" bottom="0.74803149606299213" header="0.31496062992125984" footer="0.11811023622047245"/>
  <pageSetup paperSize="9" scale="89" orientation="portrait" r:id="rId23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4" zoomScale="59" zoomScaleNormal="59" workbookViewId="0">
      <selection activeCell="L16" sqref="L16"/>
    </sheetView>
  </sheetViews>
  <sheetFormatPr defaultRowHeight="12.75" x14ac:dyDescent="0.2"/>
  <cols>
    <col min="1" max="1" width="69.85546875" customWidth="1"/>
    <col min="2" max="2" width="11.140625" customWidth="1"/>
    <col min="3" max="3" width="12" customWidth="1"/>
    <col min="4" max="4" width="26.7109375" customWidth="1"/>
    <col min="5" max="5" width="28.28515625" customWidth="1"/>
  </cols>
  <sheetData>
    <row r="1" spans="1:5" ht="15.75" x14ac:dyDescent="0.2">
      <c r="A1" s="368" t="s">
        <v>454</v>
      </c>
      <c r="B1" s="368"/>
      <c r="C1" s="368"/>
      <c r="D1" s="368"/>
      <c r="E1" s="368"/>
    </row>
    <row r="3" spans="1:5" ht="23.25" x14ac:dyDescent="0.2">
      <c r="A3" s="363" t="s">
        <v>581</v>
      </c>
      <c r="B3" s="363"/>
      <c r="C3" s="363"/>
      <c r="D3" s="363"/>
      <c r="E3" s="363"/>
    </row>
    <row r="4" spans="1:5" ht="23.25" x14ac:dyDescent="0.35">
      <c r="A4" s="163"/>
      <c r="B4" s="164"/>
      <c r="C4" s="165"/>
      <c r="D4" s="166"/>
      <c r="E4" s="166" t="s">
        <v>119</v>
      </c>
    </row>
    <row r="5" spans="1:5" ht="46.5" x14ac:dyDescent="0.35">
      <c r="A5" s="167" t="s">
        <v>0</v>
      </c>
      <c r="B5" s="168" t="s">
        <v>120</v>
      </c>
      <c r="C5" s="167" t="s">
        <v>121</v>
      </c>
      <c r="D5" s="273" t="s">
        <v>582</v>
      </c>
      <c r="E5" s="273" t="s">
        <v>583</v>
      </c>
    </row>
    <row r="6" spans="1:5" ht="22.5" x14ac:dyDescent="0.2">
      <c r="A6" s="170" t="s">
        <v>123</v>
      </c>
      <c r="B6" s="171"/>
      <c r="C6" s="171"/>
      <c r="D6" s="172">
        <f>D8+D16+D19+D24+D31+D37+D43+D47+D52+D56+D59+D63</f>
        <v>1446233.5</v>
      </c>
      <c r="E6" s="172">
        <f>E8+E16+E19+E24+E31+E37+E43+E47+E52+E56+E59+E63</f>
        <v>1475568.6</v>
      </c>
    </row>
    <row r="7" spans="1:5" ht="23.25" x14ac:dyDescent="0.2">
      <c r="A7" s="173"/>
      <c r="B7" s="174"/>
      <c r="C7" s="174"/>
      <c r="D7" s="175"/>
      <c r="E7" s="175"/>
    </row>
    <row r="8" spans="1:5" ht="22.5" x14ac:dyDescent="0.2">
      <c r="A8" s="176" t="s">
        <v>124</v>
      </c>
      <c r="B8" s="177">
        <v>1</v>
      </c>
      <c r="C8" s="177"/>
      <c r="D8" s="178">
        <f>SUM(D9:D14)</f>
        <v>141309.9</v>
      </c>
      <c r="E8" s="178">
        <f>SUM(E9:E14)</f>
        <v>141057.20000000001</v>
      </c>
    </row>
    <row r="9" spans="1:5" ht="93" x14ac:dyDescent="0.2">
      <c r="A9" s="179" t="s">
        <v>32</v>
      </c>
      <c r="B9" s="180">
        <v>1</v>
      </c>
      <c r="C9" s="180">
        <v>3</v>
      </c>
      <c r="D9" s="181">
        <f>'[1]2015-2016 годы'!G16</f>
        <v>3179.2</v>
      </c>
      <c r="E9" s="181">
        <f>'[1]2015-2016 годы'!H16</f>
        <v>3113.5999999999995</v>
      </c>
    </row>
    <row r="10" spans="1:5" ht="116.25" x14ac:dyDescent="0.2">
      <c r="A10" s="179" t="s">
        <v>33</v>
      </c>
      <c r="B10" s="180">
        <v>1</v>
      </c>
      <c r="C10" s="180">
        <v>4</v>
      </c>
      <c r="D10" s="181">
        <f>'[1]2015-2016 годы'!G43</f>
        <v>82576.900000000009</v>
      </c>
      <c r="E10" s="181">
        <f>'[1]2015-2016 годы'!H43</f>
        <v>82093</v>
      </c>
    </row>
    <row r="11" spans="1:5" ht="23.25" x14ac:dyDescent="0.2">
      <c r="A11" s="179" t="s">
        <v>584</v>
      </c>
      <c r="B11" s="180">
        <v>1</v>
      </c>
      <c r="C11" s="180">
        <v>5</v>
      </c>
      <c r="D11" s="181">
        <v>0</v>
      </c>
      <c r="E11" s="181">
        <f>'[1]2015-2016 годы'!H63</f>
        <v>265.89999999999998</v>
      </c>
    </row>
    <row r="12" spans="1:5" ht="93" x14ac:dyDescent="0.2">
      <c r="A12" s="182" t="s">
        <v>59</v>
      </c>
      <c r="B12" s="180">
        <v>1</v>
      </c>
      <c r="C12" s="180">
        <v>6</v>
      </c>
      <c r="D12" s="181">
        <f>'[1]2015-2016 годы'!G25+'[1]2015-2016 годы'!G693</f>
        <v>22087.799999999996</v>
      </c>
      <c r="E12" s="181">
        <f>'[1]2015-2016 годы'!H25+'[1]2015-2016 годы'!H693</f>
        <v>22149.499999999996</v>
      </c>
    </row>
    <row r="13" spans="1:5" ht="23.25" x14ac:dyDescent="0.2">
      <c r="A13" s="274" t="s">
        <v>108</v>
      </c>
      <c r="B13" s="180">
        <v>1</v>
      </c>
      <c r="C13" s="180">
        <v>11</v>
      </c>
      <c r="D13" s="181">
        <f>'[1]2015-2016 годы'!G66</f>
        <v>1400</v>
      </c>
      <c r="E13" s="181">
        <f>'[1]2015-2016 годы'!H66</f>
        <v>1400</v>
      </c>
    </row>
    <row r="14" spans="1:5" ht="23.25" x14ac:dyDescent="0.2">
      <c r="A14" s="179" t="s">
        <v>12</v>
      </c>
      <c r="B14" s="180">
        <v>1</v>
      </c>
      <c r="C14" s="180">
        <v>13</v>
      </c>
      <c r="D14" s="184">
        <f>'[1]2015-2016 годы'!G71+'[1]2015-2016 годы'!G513+'[1]2015-2016 годы'!G715</f>
        <v>32066.000000000004</v>
      </c>
      <c r="E14" s="184">
        <f>'[1]2015-2016 годы'!H71+'[1]2015-2016 годы'!H513+'[1]2015-2016 годы'!H715</f>
        <v>32035.200000000004</v>
      </c>
    </row>
    <row r="15" spans="1:5" ht="23.25" x14ac:dyDescent="0.2">
      <c r="A15" s="179"/>
      <c r="B15" s="180"/>
      <c r="C15" s="180"/>
      <c r="D15" s="181"/>
      <c r="E15" s="181"/>
    </row>
    <row r="16" spans="1:5" ht="22.5" x14ac:dyDescent="0.2">
      <c r="A16" s="176" t="s">
        <v>125</v>
      </c>
      <c r="B16" s="177">
        <v>2</v>
      </c>
      <c r="C16" s="177"/>
      <c r="D16" s="185">
        <f>D17</f>
        <v>1405.8</v>
      </c>
      <c r="E16" s="185">
        <f>E17</f>
        <v>1405.8</v>
      </c>
    </row>
    <row r="17" spans="1:5" ht="46.5" x14ac:dyDescent="0.2">
      <c r="A17" s="179" t="s">
        <v>80</v>
      </c>
      <c r="B17" s="180">
        <v>2</v>
      </c>
      <c r="C17" s="180">
        <v>3</v>
      </c>
      <c r="D17" s="181">
        <f>'[1]2015-2016 годы'!G722</f>
        <v>1405.8</v>
      </c>
      <c r="E17" s="181">
        <f>'[1]2015-2016 годы'!H722</f>
        <v>1405.8</v>
      </c>
    </row>
    <row r="18" spans="1:5" ht="23.25" x14ac:dyDescent="0.2">
      <c r="A18" s="179"/>
      <c r="B18" s="180"/>
      <c r="C18" s="180"/>
      <c r="D18" s="181"/>
      <c r="E18" s="181"/>
    </row>
    <row r="19" spans="1:5" ht="45" x14ac:dyDescent="0.2">
      <c r="A19" s="176" t="s">
        <v>126</v>
      </c>
      <c r="B19" s="177">
        <v>3</v>
      </c>
      <c r="C19" s="177"/>
      <c r="D19" s="185">
        <f>SUM(D20:D22)</f>
        <v>12405.8</v>
      </c>
      <c r="E19" s="185">
        <f>SUM(E20:E22)</f>
        <v>11415.8</v>
      </c>
    </row>
    <row r="20" spans="1:5" ht="23.25" x14ac:dyDescent="0.2">
      <c r="A20" s="179" t="s">
        <v>23</v>
      </c>
      <c r="B20" s="180">
        <v>3</v>
      </c>
      <c r="C20" s="180">
        <v>2</v>
      </c>
      <c r="D20" s="181">
        <f>'[1]2015-2016 годы'!G89</f>
        <v>700</v>
      </c>
      <c r="E20" s="181">
        <f>'[1]2015-2016 годы'!H89</f>
        <v>0</v>
      </c>
    </row>
    <row r="21" spans="1:5" ht="93" x14ac:dyDescent="0.2">
      <c r="A21" s="275" t="s">
        <v>127</v>
      </c>
      <c r="B21" s="180">
        <v>3</v>
      </c>
      <c r="C21" s="180">
        <v>9</v>
      </c>
      <c r="D21" s="181">
        <f>'[1]2015-2016 годы'!G112</f>
        <v>11415.8</v>
      </c>
      <c r="E21" s="181">
        <f>'[1]2015-2016 годы'!H112</f>
        <v>11415.8</v>
      </c>
    </row>
    <row r="22" spans="1:5" ht="69.75" x14ac:dyDescent="0.2">
      <c r="A22" s="187" t="s">
        <v>140</v>
      </c>
      <c r="B22" s="180">
        <v>3</v>
      </c>
      <c r="C22" s="180">
        <v>14</v>
      </c>
      <c r="D22" s="181">
        <f>'[1]2015-2016 годы'!G123</f>
        <v>290</v>
      </c>
      <c r="E22" s="181">
        <f>'[1]2015-2016 годы'!H123</f>
        <v>0</v>
      </c>
    </row>
    <row r="23" spans="1:5" ht="23.25" x14ac:dyDescent="0.2">
      <c r="A23" s="179"/>
      <c r="B23" s="180"/>
      <c r="C23" s="180"/>
      <c r="D23" s="181"/>
      <c r="E23" s="181"/>
    </row>
    <row r="24" spans="1:5" ht="22.5" x14ac:dyDescent="0.2">
      <c r="A24" s="176" t="s">
        <v>128</v>
      </c>
      <c r="B24" s="177">
        <v>4</v>
      </c>
      <c r="C24" s="177"/>
      <c r="D24" s="185">
        <f>SUM(D25:D29)</f>
        <v>21629.8</v>
      </c>
      <c r="E24" s="185">
        <f>SUM(E25:E29)</f>
        <v>19134.699999999997</v>
      </c>
    </row>
    <row r="25" spans="1:5" ht="23.25" x14ac:dyDescent="0.2">
      <c r="A25" s="276" t="s">
        <v>139</v>
      </c>
      <c r="B25" s="180">
        <v>4</v>
      </c>
      <c r="C25" s="180">
        <v>1</v>
      </c>
      <c r="D25" s="181">
        <f>'[1]2015-2016 годы'!G361</f>
        <v>12.5</v>
      </c>
      <c r="E25" s="181">
        <f>'[1]2015-2016 годы'!H361</f>
        <v>0</v>
      </c>
    </row>
    <row r="26" spans="1:5" ht="23.25" x14ac:dyDescent="0.2">
      <c r="A26" s="277" t="s">
        <v>60</v>
      </c>
      <c r="B26" s="180">
        <v>4</v>
      </c>
      <c r="C26" s="180">
        <v>5</v>
      </c>
      <c r="D26" s="181">
        <f>'[1]2015-2016 годы'!G136</f>
        <v>35</v>
      </c>
      <c r="E26" s="181">
        <f>'[1]2015-2016 годы'!H136</f>
        <v>0</v>
      </c>
    </row>
    <row r="27" spans="1:5" ht="23.25" x14ac:dyDescent="0.2">
      <c r="A27" s="179" t="s">
        <v>30</v>
      </c>
      <c r="B27" s="180" t="s">
        <v>10</v>
      </c>
      <c r="C27" s="180" t="s">
        <v>22</v>
      </c>
      <c r="D27" s="181">
        <f>'[1]2015-2016 годы'!G143</f>
        <v>109.8</v>
      </c>
      <c r="E27" s="181">
        <f>'[1]2015-2016 годы'!H143</f>
        <v>109.8</v>
      </c>
    </row>
    <row r="28" spans="1:5" ht="23.25" x14ac:dyDescent="0.2">
      <c r="A28" s="179" t="s">
        <v>36</v>
      </c>
      <c r="B28" s="180">
        <v>4</v>
      </c>
      <c r="C28" s="180">
        <v>9</v>
      </c>
      <c r="D28" s="181">
        <f>'[1]2015-2016 годы'!G148</f>
        <v>14266</v>
      </c>
      <c r="E28" s="181">
        <f>'[1]2015-2016 годы'!H148</f>
        <v>13966</v>
      </c>
    </row>
    <row r="29" spans="1:5" ht="46.5" x14ac:dyDescent="0.2">
      <c r="A29" s="179" t="s">
        <v>28</v>
      </c>
      <c r="B29" s="180">
        <v>4</v>
      </c>
      <c r="C29" s="180">
        <v>12</v>
      </c>
      <c r="D29" s="181">
        <f>'[1]2015-2016 годы'!G166+'[1]2015-2016 годы'!G368+'[1]2015-2016 годы'!G542</f>
        <v>7206.5</v>
      </c>
      <c r="E29" s="181">
        <f>'[1]2015-2016 годы'!H166+'[1]2015-2016 годы'!H542</f>
        <v>5058.8999999999996</v>
      </c>
    </row>
    <row r="30" spans="1:5" ht="23.25" x14ac:dyDescent="0.2">
      <c r="A30" s="179"/>
      <c r="B30" s="180"/>
      <c r="C30" s="180"/>
      <c r="D30" s="181"/>
      <c r="E30" s="181"/>
    </row>
    <row r="31" spans="1:5" ht="22.5" x14ac:dyDescent="0.2">
      <c r="A31" s="176" t="s">
        <v>129</v>
      </c>
      <c r="B31" s="177">
        <v>5</v>
      </c>
      <c r="C31" s="177"/>
      <c r="D31" s="185">
        <f>SUM(D32:D35)</f>
        <v>52343.000000000007</v>
      </c>
      <c r="E31" s="185">
        <f>SUM(E32:E35)</f>
        <v>25332</v>
      </c>
    </row>
    <row r="32" spans="1:5" ht="23.25" x14ac:dyDescent="0.2">
      <c r="A32" s="179" t="s">
        <v>17</v>
      </c>
      <c r="B32" s="180">
        <v>5</v>
      </c>
      <c r="C32" s="180">
        <v>1</v>
      </c>
      <c r="D32" s="181">
        <f>'[1]2015-2016 годы'!G185+'[1]2015-2016 годы'!G549</f>
        <v>14062.5</v>
      </c>
      <c r="E32" s="181">
        <f>'[1]2015-2016 годы'!H185+'[1]2015-2016 годы'!H549</f>
        <v>7111.5</v>
      </c>
    </row>
    <row r="33" spans="1:5" ht="23.25" x14ac:dyDescent="0.2">
      <c r="A33" s="179" t="s">
        <v>83</v>
      </c>
      <c r="B33" s="180">
        <v>5</v>
      </c>
      <c r="C33" s="180">
        <v>2</v>
      </c>
      <c r="D33" s="181">
        <f>'[1]2015-2016 годы'!G197</f>
        <v>24857.100000000002</v>
      </c>
      <c r="E33" s="181">
        <f>'[1]2015-2016 годы'!H197</f>
        <v>9857.1</v>
      </c>
    </row>
    <row r="34" spans="1:5" ht="23.25" x14ac:dyDescent="0.2">
      <c r="A34" s="179" t="s">
        <v>136</v>
      </c>
      <c r="B34" s="180">
        <v>5</v>
      </c>
      <c r="C34" s="180">
        <v>3</v>
      </c>
      <c r="D34" s="181">
        <f>'2015-2016 годы'!G228</f>
        <v>5060</v>
      </c>
      <c r="E34" s="181">
        <f>'[1]2015-2016 годы'!H229</f>
        <v>0</v>
      </c>
    </row>
    <row r="35" spans="1:5" ht="46.5" x14ac:dyDescent="0.2">
      <c r="A35" s="179" t="s">
        <v>144</v>
      </c>
      <c r="B35" s="180">
        <v>5</v>
      </c>
      <c r="C35" s="180">
        <v>5</v>
      </c>
      <c r="D35" s="181">
        <f>'[1]2015-2016 годы'!G244</f>
        <v>8363.4</v>
      </c>
      <c r="E35" s="181">
        <f>'[1]2015-2016 годы'!H244</f>
        <v>8363.4</v>
      </c>
    </row>
    <row r="36" spans="1:5" ht="23.25" x14ac:dyDescent="0.2">
      <c r="A36" s="179"/>
      <c r="B36" s="180"/>
      <c r="C36" s="180"/>
      <c r="D36" s="181"/>
      <c r="E36" s="181"/>
    </row>
    <row r="37" spans="1:5" ht="22.5" x14ac:dyDescent="0.2">
      <c r="A37" s="176" t="s">
        <v>130</v>
      </c>
      <c r="B37" s="177">
        <v>7</v>
      </c>
      <c r="C37" s="177"/>
      <c r="D37" s="185">
        <f>SUM(D38:D41)</f>
        <v>988622.7</v>
      </c>
      <c r="E37" s="185">
        <f>SUM(E38:E41)</f>
        <v>997233.8</v>
      </c>
    </row>
    <row r="38" spans="1:5" ht="23.25" x14ac:dyDescent="0.2">
      <c r="A38" s="179" t="s">
        <v>19</v>
      </c>
      <c r="B38" s="180">
        <v>7</v>
      </c>
      <c r="C38" s="180">
        <v>1</v>
      </c>
      <c r="D38" s="181">
        <f>'[1]2015-2016 годы'!G558</f>
        <v>340115.3</v>
      </c>
      <c r="E38" s="181">
        <f>'[1]2015-2016 годы'!H558</f>
        <v>342534.7</v>
      </c>
    </row>
    <row r="39" spans="1:5" ht="23.25" x14ac:dyDescent="0.2">
      <c r="A39" s="179" t="s">
        <v>131</v>
      </c>
      <c r="B39" s="180">
        <v>7</v>
      </c>
      <c r="C39" s="180">
        <v>2</v>
      </c>
      <c r="D39" s="181">
        <f>'[1]2015-2016 годы'!G373+'[1]2015-2016 годы'!G581</f>
        <v>599348.89999999991</v>
      </c>
      <c r="E39" s="181">
        <f>'[1]2015-2016 годы'!H373+'[1]2015-2016 годы'!H581</f>
        <v>605259.80000000005</v>
      </c>
    </row>
    <row r="40" spans="1:5" ht="23.25" x14ac:dyDescent="0.2">
      <c r="A40" s="179" t="s">
        <v>24</v>
      </c>
      <c r="B40" s="180">
        <v>7</v>
      </c>
      <c r="C40" s="180">
        <v>7</v>
      </c>
      <c r="D40" s="181">
        <f>'[1]2015-2016 годы'!G611</f>
        <v>7217.5</v>
      </c>
      <c r="E40" s="181">
        <f>'[1]2015-2016 годы'!H611</f>
        <v>7313.9</v>
      </c>
    </row>
    <row r="41" spans="1:5" ht="23.25" x14ac:dyDescent="0.2">
      <c r="A41" s="179" t="s">
        <v>21</v>
      </c>
      <c r="B41" s="180">
        <v>7</v>
      </c>
      <c r="C41" s="180">
        <v>9</v>
      </c>
      <c r="D41" s="181">
        <f>'[1]2015-2016 годы'!G649</f>
        <v>41941</v>
      </c>
      <c r="E41" s="181">
        <f>'[1]2015-2016 годы'!H649</f>
        <v>42125.399999999994</v>
      </c>
    </row>
    <row r="42" spans="1:5" ht="23.25" x14ac:dyDescent="0.2">
      <c r="A42" s="179"/>
      <c r="B42" s="180"/>
      <c r="C42" s="180"/>
      <c r="D42" s="181"/>
      <c r="E42" s="181"/>
    </row>
    <row r="43" spans="1:5" ht="22.5" x14ac:dyDescent="0.2">
      <c r="A43" s="176" t="s">
        <v>132</v>
      </c>
      <c r="B43" s="177">
        <v>8</v>
      </c>
      <c r="C43" s="177"/>
      <c r="D43" s="185">
        <f>SUM(D44:D45)</f>
        <v>128579.59999999999</v>
      </c>
      <c r="E43" s="185">
        <f>SUM(E44:E45)</f>
        <v>163268.70000000001</v>
      </c>
    </row>
    <row r="44" spans="1:5" ht="23.25" x14ac:dyDescent="0.2">
      <c r="A44" s="179" t="s">
        <v>31</v>
      </c>
      <c r="B44" s="180">
        <v>8</v>
      </c>
      <c r="C44" s="180">
        <v>1</v>
      </c>
      <c r="D44" s="181">
        <f>'[1]2015-2016 годы'!G407</f>
        <v>101406.7</v>
      </c>
      <c r="E44" s="181">
        <f>'[1]2015-2016 годы'!H407+'[1]2015-2016 годы'!H263</f>
        <v>136340.70000000001</v>
      </c>
    </row>
    <row r="45" spans="1:5" ht="46.5" x14ac:dyDescent="0.2">
      <c r="A45" s="179" t="s">
        <v>71</v>
      </c>
      <c r="B45" s="180">
        <v>8</v>
      </c>
      <c r="C45" s="180">
        <v>4</v>
      </c>
      <c r="D45" s="181">
        <f>'[1]2015-2016 годы'!G462</f>
        <v>27172.899999999998</v>
      </c>
      <c r="E45" s="181">
        <f>'[1]2015-2016 годы'!H462</f>
        <v>26928</v>
      </c>
    </row>
    <row r="46" spans="1:5" ht="23.25" x14ac:dyDescent="0.2">
      <c r="A46" s="179"/>
      <c r="B46" s="180"/>
      <c r="C46" s="180"/>
      <c r="D46" s="181"/>
      <c r="E46" s="181"/>
    </row>
    <row r="47" spans="1:5" ht="22.5" x14ac:dyDescent="0.2">
      <c r="A47" s="176" t="s">
        <v>133</v>
      </c>
      <c r="B47" s="177">
        <v>10</v>
      </c>
      <c r="C47" s="177"/>
      <c r="D47" s="185">
        <f>SUM(D48:D50)</f>
        <v>51303.199999999997</v>
      </c>
      <c r="E47" s="185">
        <f>SUM(E48:E50)</f>
        <v>50963.599999999991</v>
      </c>
    </row>
    <row r="48" spans="1:5" ht="23.25" x14ac:dyDescent="0.2">
      <c r="A48" s="179" t="s">
        <v>25</v>
      </c>
      <c r="B48" s="180">
        <v>10</v>
      </c>
      <c r="C48" s="180">
        <v>1</v>
      </c>
      <c r="D48" s="181">
        <f>'[1]2015-2016 годы'!G274</f>
        <v>5377.8</v>
      </c>
      <c r="E48" s="181">
        <f>'[1]2015-2016 годы'!H274</f>
        <v>5377.8</v>
      </c>
    </row>
    <row r="49" spans="1:5" ht="23.25" x14ac:dyDescent="0.2">
      <c r="A49" s="189" t="s">
        <v>29</v>
      </c>
      <c r="B49" s="180">
        <v>10</v>
      </c>
      <c r="C49" s="180">
        <v>3</v>
      </c>
      <c r="D49" s="181">
        <f>'[1]2015-2016 годы'!G670+'[1]2015-2016 годы'!G489+'[1]2015-2016 годы'!G283</f>
        <v>4149.8000000000011</v>
      </c>
      <c r="E49" s="181">
        <f>'[1]2015-2016 годы'!H670+'[1]2015-2016 годы'!H489+'[1]2015-2016 годы'!H283</f>
        <v>3787</v>
      </c>
    </row>
    <row r="50" spans="1:5" ht="23.25" x14ac:dyDescent="0.2">
      <c r="A50" s="189" t="s">
        <v>62</v>
      </c>
      <c r="B50" s="180">
        <v>10</v>
      </c>
      <c r="C50" s="180">
        <v>4</v>
      </c>
      <c r="D50" s="181">
        <f>'[1]2015-2016 годы'!G307+'[1]2015-2016 годы'!G501+'[1]2015-2016 годы'!G677</f>
        <v>41775.599999999999</v>
      </c>
      <c r="E50" s="181">
        <f>'[1]2015-2016 годы'!H307+'[1]2015-2016 годы'!H501+'[1]2015-2016 годы'!H677</f>
        <v>41798.799999999996</v>
      </c>
    </row>
    <row r="51" spans="1:5" ht="23.25" x14ac:dyDescent="0.2">
      <c r="A51" s="179"/>
      <c r="B51" s="180"/>
      <c r="C51" s="180"/>
      <c r="D51" s="181"/>
      <c r="E51" s="181"/>
    </row>
    <row r="52" spans="1:5" ht="23.25" x14ac:dyDescent="0.2">
      <c r="A52" s="176" t="s">
        <v>134</v>
      </c>
      <c r="B52" s="190">
        <v>11</v>
      </c>
      <c r="C52" s="180"/>
      <c r="D52" s="191">
        <f>D54+D53</f>
        <v>17981.900000000001</v>
      </c>
      <c r="E52" s="191">
        <f>E54+E53</f>
        <v>17981.900000000001</v>
      </c>
    </row>
    <row r="53" spans="1:5" ht="23.25" x14ac:dyDescent="0.2">
      <c r="A53" s="179" t="s">
        <v>76</v>
      </c>
      <c r="B53" s="192">
        <v>11</v>
      </c>
      <c r="C53" s="192">
        <v>1</v>
      </c>
      <c r="D53" s="193">
        <f>'[1]2015-2016 годы'!G326</f>
        <v>17031.900000000001</v>
      </c>
      <c r="E53" s="193">
        <f>'[1]2015-2016 годы'!H326</f>
        <v>17031.900000000001</v>
      </c>
    </row>
    <row r="54" spans="1:5" ht="23.25" x14ac:dyDescent="0.2">
      <c r="A54" s="179" t="s">
        <v>72</v>
      </c>
      <c r="B54" s="180">
        <v>11</v>
      </c>
      <c r="C54" s="180">
        <v>2</v>
      </c>
      <c r="D54" s="181">
        <f>'[1]2015-2016 годы'!G332</f>
        <v>950</v>
      </c>
      <c r="E54" s="181">
        <f>'[1]2015-2016 годы'!H332</f>
        <v>950</v>
      </c>
    </row>
    <row r="55" spans="1:5" ht="23.25" x14ac:dyDescent="0.2">
      <c r="A55" s="179"/>
      <c r="B55" s="180"/>
      <c r="C55" s="180"/>
      <c r="D55" s="181"/>
      <c r="E55" s="181"/>
    </row>
    <row r="56" spans="1:5" ht="45" x14ac:dyDescent="0.2">
      <c r="A56" s="176" t="s">
        <v>585</v>
      </c>
      <c r="B56" s="190">
        <v>13</v>
      </c>
      <c r="C56" s="180"/>
      <c r="D56" s="191">
        <f>D57</f>
        <v>200</v>
      </c>
      <c r="E56" s="191">
        <f>E57</f>
        <v>200</v>
      </c>
    </row>
    <row r="57" spans="1:5" ht="46.5" x14ac:dyDescent="0.2">
      <c r="A57" s="179" t="s">
        <v>586</v>
      </c>
      <c r="B57" s="180">
        <v>13</v>
      </c>
      <c r="C57" s="180">
        <v>1</v>
      </c>
      <c r="D57" s="181">
        <f>'[1]2015-2016 годы'!G729</f>
        <v>200</v>
      </c>
      <c r="E57" s="181">
        <f>'[1]2015-2016 годы'!H729</f>
        <v>200</v>
      </c>
    </row>
    <row r="58" spans="1:5" ht="23.25" x14ac:dyDescent="0.2">
      <c r="A58" s="179"/>
      <c r="B58" s="180"/>
      <c r="C58" s="180"/>
      <c r="D58" s="181"/>
      <c r="E58" s="181"/>
    </row>
    <row r="59" spans="1:5" ht="90" x14ac:dyDescent="0.2">
      <c r="A59" s="176" t="s">
        <v>135</v>
      </c>
      <c r="B59" s="190">
        <v>14</v>
      </c>
      <c r="C59" s="180"/>
      <c r="D59" s="191">
        <f>SUM(D60:D61)</f>
        <v>13451.8</v>
      </c>
      <c r="E59" s="191">
        <f>SUM(E60:E61)</f>
        <v>12975.1</v>
      </c>
    </row>
    <row r="60" spans="1:5" ht="69.75" x14ac:dyDescent="0.2">
      <c r="A60" s="278" t="s">
        <v>74</v>
      </c>
      <c r="B60" s="192">
        <v>14</v>
      </c>
      <c r="C60" s="180">
        <v>1</v>
      </c>
      <c r="D60" s="193">
        <f>'[1]2015-2016 годы'!G735</f>
        <v>6068.4</v>
      </c>
      <c r="E60" s="193">
        <f>'[1]2015-2016 годы'!H735</f>
        <v>6050</v>
      </c>
    </row>
    <row r="61" spans="1:5" ht="23.25" x14ac:dyDescent="0.2">
      <c r="A61" s="179" t="s">
        <v>75</v>
      </c>
      <c r="B61" s="180">
        <v>14</v>
      </c>
      <c r="C61" s="180">
        <v>2</v>
      </c>
      <c r="D61" s="181">
        <f>'[1]2015-2016 годы'!G747</f>
        <v>7383.4</v>
      </c>
      <c r="E61" s="181">
        <f>'[1]2015-2016 годы'!H747</f>
        <v>6925.1</v>
      </c>
    </row>
    <row r="62" spans="1:5" ht="23.25" x14ac:dyDescent="0.2">
      <c r="A62" s="279"/>
      <c r="B62" s="192"/>
      <c r="C62" s="180"/>
      <c r="D62" s="193"/>
      <c r="E62" s="193"/>
    </row>
    <row r="63" spans="1:5" ht="45" x14ac:dyDescent="0.2">
      <c r="A63" s="280" t="s">
        <v>587</v>
      </c>
      <c r="B63" s="190">
        <v>99</v>
      </c>
      <c r="C63" s="177">
        <v>0</v>
      </c>
      <c r="D63" s="191">
        <f>'[1]2015-2016 годы'!G753</f>
        <v>17000</v>
      </c>
      <c r="E63" s="191">
        <f>'[1]2015-2016 годы'!H753</f>
        <v>34600</v>
      </c>
    </row>
    <row r="64" spans="1:5" ht="23.25" x14ac:dyDescent="0.2">
      <c r="A64" s="179"/>
      <c r="B64" s="180"/>
      <c r="C64" s="180"/>
      <c r="D64" s="181"/>
      <c r="E64" s="181"/>
    </row>
  </sheetData>
  <customSheetViews>
    <customSheetView guid="{D783EC69-F0E8-4E94-8F64-266B49B321AA}" scale="59" topLeftCell="A4">
      <selection activeCell="L16" sqref="L16"/>
      <pageMargins left="0.7" right="0.7" top="0.75" bottom="0.75" header="0.3" footer="0.3"/>
    </customSheetView>
    <customSheetView guid="{1C060685-541B-49B8-81E5-C9855E92EF71}" scale="59" topLeftCell="A4">
      <selection activeCell="L16" sqref="L16"/>
      <pageMargins left="0.7" right="0.7" top="0.75" bottom="0.75" header="0.3" footer="0.3"/>
    </customSheetView>
    <customSheetView guid="{EA1929C7-85F7-40DE-826A-94377FC9966E}" scale="59" topLeftCell="A4">
      <selection activeCell="L16" sqref="L16"/>
      <pageMargins left="0.7" right="0.7" top="0.75" bottom="0.75" header="0.3" footer="0.3"/>
    </customSheetView>
    <customSheetView guid="{DA15D12B-B687-4104-AF35-4470F046E021}" scale="59">
      <selection activeCell="L16" sqref="L16"/>
      <pageMargins left="0.7" right="0.7" top="0.75" bottom="0.75" header="0.3" footer="0.3"/>
    </customSheetView>
    <customSheetView guid="{167491D8-6D6D-447D-A119-5E65D8431081}" scale="59" topLeftCell="A4">
      <selection activeCell="L16" sqref="L16"/>
      <pageMargins left="0.7" right="0.7" top="0.75" bottom="0.75" header="0.3" footer="0.3"/>
    </customSheetView>
    <customSheetView guid="{34CA7316-21D3-43B0-B4D3-6E9FC18023BF}" scale="59" topLeftCell="A4">
      <selection activeCell="L16" sqref="L16"/>
      <pageMargins left="0.7" right="0.7" top="0.75" bottom="0.75" header="0.3" footer="0.3"/>
    </customSheetView>
  </customSheetViews>
  <mergeCells count="2">
    <mergeCell ref="A1:E1"/>
    <mergeCell ref="A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8"/>
  <sheetViews>
    <sheetView view="pageBreakPreview" zoomScaleSheetLayoutView="100" workbookViewId="0">
      <selection activeCell="G13" sqref="G13"/>
    </sheetView>
  </sheetViews>
  <sheetFormatPr defaultRowHeight="12.75" x14ac:dyDescent="0.2"/>
  <cols>
    <col min="1" max="1" width="50.28515625" customWidth="1"/>
    <col min="7" max="7" width="13.140625" customWidth="1"/>
    <col min="8" max="8" width="14.140625" customWidth="1"/>
  </cols>
  <sheetData>
    <row r="1" spans="1:8" ht="14.25" x14ac:dyDescent="0.2">
      <c r="A1" s="2"/>
      <c r="D1" s="270"/>
      <c r="E1" s="270"/>
      <c r="F1" s="270"/>
      <c r="G1" s="270"/>
      <c r="H1" s="270" t="s">
        <v>588</v>
      </c>
    </row>
    <row r="2" spans="1:8" ht="15" x14ac:dyDescent="0.25">
      <c r="A2" s="2"/>
      <c r="D2" s="228"/>
      <c r="E2" s="228"/>
      <c r="F2" s="228"/>
      <c r="G2" s="228"/>
      <c r="H2" s="228" t="s">
        <v>117</v>
      </c>
    </row>
    <row r="3" spans="1:8" ht="15" x14ac:dyDescent="0.2">
      <c r="A3" s="2"/>
      <c r="D3" s="229"/>
      <c r="E3" s="229"/>
      <c r="F3" s="229"/>
      <c r="G3" s="229"/>
      <c r="H3" s="229" t="s">
        <v>632</v>
      </c>
    </row>
    <row r="4" spans="1:8" x14ac:dyDescent="0.2">
      <c r="A4" s="2"/>
    </row>
    <row r="5" spans="1:8" ht="14.25" x14ac:dyDescent="0.2">
      <c r="A5" s="370" t="s">
        <v>588</v>
      </c>
      <c r="B5" s="370"/>
      <c r="C5" s="370"/>
      <c r="D5" s="370"/>
      <c r="E5" s="370"/>
      <c r="F5" s="370"/>
      <c r="G5" s="370"/>
      <c r="H5" s="370"/>
    </row>
    <row r="6" spans="1:8" ht="15" x14ac:dyDescent="0.25">
      <c r="A6" s="2"/>
      <c r="B6" s="228"/>
      <c r="G6" s="2"/>
      <c r="H6" s="228" t="s">
        <v>117</v>
      </c>
    </row>
    <row r="7" spans="1:8" ht="15" x14ac:dyDescent="0.2">
      <c r="A7" s="2"/>
      <c r="B7" s="229"/>
      <c r="G7" s="2"/>
      <c r="H7" s="229" t="s">
        <v>483</v>
      </c>
    </row>
    <row r="8" spans="1:8" x14ac:dyDescent="0.2">
      <c r="A8" s="2"/>
      <c r="G8" s="29"/>
      <c r="H8" s="29"/>
    </row>
    <row r="9" spans="1:8" ht="54" customHeight="1" x14ac:dyDescent="0.2">
      <c r="A9" s="369" t="s">
        <v>589</v>
      </c>
      <c r="B9" s="369"/>
      <c r="C9" s="369"/>
      <c r="D9" s="369"/>
      <c r="E9" s="369"/>
      <c r="F9" s="369"/>
      <c r="G9" s="369"/>
      <c r="H9" s="369"/>
    </row>
    <row r="10" spans="1:8" x14ac:dyDescent="0.2">
      <c r="A10" s="2"/>
    </row>
    <row r="11" spans="1:8" ht="25.5" x14ac:dyDescent="0.2">
      <c r="A11" s="272" t="s">
        <v>0</v>
      </c>
      <c r="B11" s="271" t="s">
        <v>1</v>
      </c>
      <c r="C11" s="271" t="s">
        <v>2</v>
      </c>
      <c r="D11" s="271"/>
      <c r="E11" s="271" t="s">
        <v>5</v>
      </c>
      <c r="F11" s="271" t="s">
        <v>6</v>
      </c>
      <c r="G11" s="281" t="s">
        <v>590</v>
      </c>
      <c r="H11" s="282"/>
    </row>
    <row r="12" spans="1:8" ht="21" customHeight="1" x14ac:dyDescent="0.2">
      <c r="A12" s="272"/>
      <c r="B12" s="271"/>
      <c r="C12" s="271" t="s">
        <v>3</v>
      </c>
      <c r="D12" s="271" t="s">
        <v>4</v>
      </c>
      <c r="E12" s="271"/>
      <c r="F12" s="271"/>
      <c r="G12" s="283" t="s">
        <v>591</v>
      </c>
      <c r="H12" s="284" t="s">
        <v>592</v>
      </c>
    </row>
    <row r="13" spans="1:8" ht="21" customHeight="1" x14ac:dyDescent="0.2">
      <c r="A13" s="40" t="s">
        <v>26</v>
      </c>
      <c r="B13" s="41"/>
      <c r="C13" s="41"/>
      <c r="D13" s="41"/>
      <c r="E13" s="41"/>
      <c r="F13" s="41"/>
      <c r="G13" s="285">
        <f>G14+G41+G354+G501+G546+G681</f>
        <v>1446233.5000000002</v>
      </c>
      <c r="H13" s="285">
        <f>H14+H41+H354+H501+H546+H681</f>
        <v>1475568.6</v>
      </c>
    </row>
    <row r="14" spans="1:8" ht="15.75" x14ac:dyDescent="0.2">
      <c r="A14" s="198" t="s">
        <v>45</v>
      </c>
      <c r="B14" s="209" t="s">
        <v>43</v>
      </c>
      <c r="C14" s="210" t="s">
        <v>7</v>
      </c>
      <c r="D14" s="210" t="s">
        <v>7</v>
      </c>
      <c r="E14" s="209" t="s">
        <v>7</v>
      </c>
      <c r="F14" s="209" t="s">
        <v>7</v>
      </c>
      <c r="G14" s="286">
        <f>G15</f>
        <v>6566</v>
      </c>
      <c r="H14" s="286">
        <f>H15</f>
        <v>6526.9</v>
      </c>
    </row>
    <row r="15" spans="1:8" ht="15" x14ac:dyDescent="0.2">
      <c r="A15" s="287" t="s">
        <v>57</v>
      </c>
      <c r="B15" s="288" t="s">
        <v>43</v>
      </c>
      <c r="C15" s="289">
        <v>1</v>
      </c>
      <c r="D15" s="289">
        <v>0</v>
      </c>
      <c r="E15" s="136" t="s">
        <v>7</v>
      </c>
      <c r="F15" s="288" t="s">
        <v>7</v>
      </c>
      <c r="G15" s="290">
        <f>G16+G25</f>
        <v>6566</v>
      </c>
      <c r="H15" s="290">
        <f>H16+H25</f>
        <v>6526.9</v>
      </c>
    </row>
    <row r="16" spans="1:8" ht="38.25" x14ac:dyDescent="0.2">
      <c r="A16" s="84" t="s">
        <v>32</v>
      </c>
      <c r="B16" s="127" t="s">
        <v>43</v>
      </c>
      <c r="C16" s="128">
        <v>1</v>
      </c>
      <c r="D16" s="128">
        <v>3</v>
      </c>
      <c r="E16" s="91" t="s">
        <v>7</v>
      </c>
      <c r="F16" s="127" t="s">
        <v>7</v>
      </c>
      <c r="G16" s="291">
        <f>G17</f>
        <v>3179.2</v>
      </c>
      <c r="H16" s="291">
        <f>H17</f>
        <v>3113.5999999999995</v>
      </c>
    </row>
    <row r="17" spans="1:8" ht="15" x14ac:dyDescent="0.2">
      <c r="A17" s="84" t="s">
        <v>148</v>
      </c>
      <c r="B17" s="127" t="s">
        <v>43</v>
      </c>
      <c r="C17" s="128">
        <v>1</v>
      </c>
      <c r="D17" s="128">
        <v>3</v>
      </c>
      <c r="E17" s="91" t="s">
        <v>147</v>
      </c>
      <c r="F17" s="127" t="s">
        <v>7</v>
      </c>
      <c r="G17" s="291">
        <f>G18</f>
        <v>3179.2</v>
      </c>
      <c r="H17" s="291">
        <f>H18</f>
        <v>3113.5999999999995</v>
      </c>
    </row>
    <row r="18" spans="1:8" ht="25.5" x14ac:dyDescent="0.2">
      <c r="A18" s="73" t="s">
        <v>149</v>
      </c>
      <c r="B18" s="127" t="s">
        <v>43</v>
      </c>
      <c r="C18" s="128">
        <v>1</v>
      </c>
      <c r="D18" s="128">
        <v>3</v>
      </c>
      <c r="E18" s="91" t="s">
        <v>193</v>
      </c>
      <c r="F18" s="127" t="s">
        <v>7</v>
      </c>
      <c r="G18" s="291">
        <f>G19+G22</f>
        <v>3179.2</v>
      </c>
      <c r="H18" s="291">
        <f>H19+H22</f>
        <v>3113.5999999999995</v>
      </c>
    </row>
    <row r="19" spans="1:8" ht="63.75" x14ac:dyDescent="0.2">
      <c r="A19" s="73" t="s">
        <v>404</v>
      </c>
      <c r="B19" s="127" t="s">
        <v>43</v>
      </c>
      <c r="C19" s="128">
        <v>1</v>
      </c>
      <c r="D19" s="128">
        <v>3</v>
      </c>
      <c r="E19" s="91" t="s">
        <v>193</v>
      </c>
      <c r="F19" s="127" t="s">
        <v>171</v>
      </c>
      <c r="G19" s="291">
        <f>G20</f>
        <v>2835.2</v>
      </c>
      <c r="H19" s="291">
        <f>H20</f>
        <v>2773.9999999999995</v>
      </c>
    </row>
    <row r="20" spans="1:8" ht="25.5" x14ac:dyDescent="0.2">
      <c r="A20" s="73" t="s">
        <v>172</v>
      </c>
      <c r="B20" s="127" t="s">
        <v>43</v>
      </c>
      <c r="C20" s="128">
        <v>1</v>
      </c>
      <c r="D20" s="128">
        <v>3</v>
      </c>
      <c r="E20" s="91" t="s">
        <v>193</v>
      </c>
      <c r="F20" s="127" t="s">
        <v>170</v>
      </c>
      <c r="G20" s="291">
        <f>G21</f>
        <v>2835.2</v>
      </c>
      <c r="H20" s="291">
        <f>H21</f>
        <v>2773.9999999999995</v>
      </c>
    </row>
    <row r="21" spans="1:8" ht="38.25" x14ac:dyDescent="0.2">
      <c r="A21" s="292" t="s">
        <v>398</v>
      </c>
      <c r="B21" s="129">
        <v>921</v>
      </c>
      <c r="C21" s="130">
        <v>1</v>
      </c>
      <c r="D21" s="130">
        <v>3</v>
      </c>
      <c r="E21" s="92" t="s">
        <v>193</v>
      </c>
      <c r="F21" s="131" t="s">
        <v>87</v>
      </c>
      <c r="G21" s="293">
        <f>2189.5+645.7</f>
        <v>2835.2</v>
      </c>
      <c r="H21" s="293">
        <f>2189.5+645.7-265.9+204.7</f>
        <v>2773.9999999999995</v>
      </c>
    </row>
    <row r="22" spans="1:8" ht="25.5" x14ac:dyDescent="0.2">
      <c r="A22" s="106" t="s">
        <v>387</v>
      </c>
      <c r="B22" s="127" t="s">
        <v>43</v>
      </c>
      <c r="C22" s="128">
        <v>1</v>
      </c>
      <c r="D22" s="128">
        <v>3</v>
      </c>
      <c r="E22" s="91" t="s">
        <v>193</v>
      </c>
      <c r="F22" s="127" t="s">
        <v>173</v>
      </c>
      <c r="G22" s="291">
        <f>G23</f>
        <v>344</v>
      </c>
      <c r="H22" s="291">
        <f>H23</f>
        <v>339.6</v>
      </c>
    </row>
    <row r="23" spans="1:8" ht="25.5" x14ac:dyDescent="0.2">
      <c r="A23" s="106" t="s">
        <v>388</v>
      </c>
      <c r="B23" s="127" t="s">
        <v>43</v>
      </c>
      <c r="C23" s="128">
        <v>1</v>
      </c>
      <c r="D23" s="128">
        <v>3</v>
      </c>
      <c r="E23" s="91" t="s">
        <v>193</v>
      </c>
      <c r="F23" s="127" t="s">
        <v>174</v>
      </c>
      <c r="G23" s="291">
        <f>G24</f>
        <v>344</v>
      </c>
      <c r="H23" s="291">
        <f>H24</f>
        <v>339.6</v>
      </c>
    </row>
    <row r="24" spans="1:8" ht="25.5" x14ac:dyDescent="0.2">
      <c r="A24" s="78" t="s">
        <v>391</v>
      </c>
      <c r="B24" s="92" t="s">
        <v>43</v>
      </c>
      <c r="C24" s="132" t="s">
        <v>8</v>
      </c>
      <c r="D24" s="132" t="s">
        <v>9</v>
      </c>
      <c r="E24" s="92" t="s">
        <v>193</v>
      </c>
      <c r="F24" s="92" t="s">
        <v>86</v>
      </c>
      <c r="G24" s="293">
        <f>645+203.1-500-4.1</f>
        <v>344</v>
      </c>
      <c r="H24" s="293">
        <f>843.7-500-4.1</f>
        <v>339.6</v>
      </c>
    </row>
    <row r="25" spans="1:8" ht="38.25" x14ac:dyDescent="0.2">
      <c r="A25" s="294" t="s">
        <v>59</v>
      </c>
      <c r="B25" s="127" t="s">
        <v>43</v>
      </c>
      <c r="C25" s="128">
        <v>1</v>
      </c>
      <c r="D25" s="128">
        <v>6</v>
      </c>
      <c r="E25" s="133"/>
      <c r="F25" s="134"/>
      <c r="G25" s="295">
        <f>G26</f>
        <v>3386.7999999999997</v>
      </c>
      <c r="H25" s="295">
        <f>H26</f>
        <v>3413.3</v>
      </c>
    </row>
    <row r="26" spans="1:8" ht="15" x14ac:dyDescent="0.2">
      <c r="A26" s="84" t="s">
        <v>148</v>
      </c>
      <c r="B26" s="127" t="s">
        <v>43</v>
      </c>
      <c r="C26" s="128">
        <v>1</v>
      </c>
      <c r="D26" s="128">
        <v>6</v>
      </c>
      <c r="E26" s="91" t="s">
        <v>147</v>
      </c>
      <c r="F26" s="134"/>
      <c r="G26" s="295">
        <f>G32+G27</f>
        <v>3386.7999999999997</v>
      </c>
      <c r="H26" s="295">
        <f>H32+H27</f>
        <v>3413.3</v>
      </c>
    </row>
    <row r="27" spans="1:8" ht="25.5" x14ac:dyDescent="0.2">
      <c r="A27" s="195" t="s">
        <v>192</v>
      </c>
      <c r="B27" s="134">
        <v>921</v>
      </c>
      <c r="C27" s="128">
        <v>1</v>
      </c>
      <c r="D27" s="128">
        <v>6</v>
      </c>
      <c r="E27" s="91" t="s">
        <v>191</v>
      </c>
      <c r="F27" s="135"/>
      <c r="G27" s="295">
        <f>G28</f>
        <v>1075.4000000000001</v>
      </c>
      <c r="H27" s="295">
        <f>H28</f>
        <v>1075.4000000000001</v>
      </c>
    </row>
    <row r="28" spans="1:8" ht="63.75" x14ac:dyDescent="0.2">
      <c r="A28" s="73" t="s">
        <v>404</v>
      </c>
      <c r="B28" s="134">
        <v>921</v>
      </c>
      <c r="C28" s="128">
        <v>1</v>
      </c>
      <c r="D28" s="128">
        <v>6</v>
      </c>
      <c r="E28" s="91" t="s">
        <v>191</v>
      </c>
      <c r="F28" s="135" t="s">
        <v>171</v>
      </c>
      <c r="G28" s="295">
        <f>G29</f>
        <v>1075.4000000000001</v>
      </c>
      <c r="H28" s="295">
        <f>H29</f>
        <v>1075.4000000000001</v>
      </c>
    </row>
    <row r="29" spans="1:8" ht="25.5" x14ac:dyDescent="0.2">
      <c r="A29" s="195" t="s">
        <v>172</v>
      </c>
      <c r="B29" s="134">
        <v>921</v>
      </c>
      <c r="C29" s="128">
        <v>1</v>
      </c>
      <c r="D29" s="128">
        <v>6</v>
      </c>
      <c r="E29" s="91" t="s">
        <v>191</v>
      </c>
      <c r="F29" s="135" t="s">
        <v>170</v>
      </c>
      <c r="G29" s="295">
        <f>G30+G31</f>
        <v>1075.4000000000001</v>
      </c>
      <c r="H29" s="295">
        <f>H30+H31</f>
        <v>1075.4000000000001</v>
      </c>
    </row>
    <row r="30" spans="1:8" ht="38.25" x14ac:dyDescent="0.2">
      <c r="A30" s="74" t="s">
        <v>398</v>
      </c>
      <c r="B30" s="129">
        <v>921</v>
      </c>
      <c r="C30" s="130">
        <v>1</v>
      </c>
      <c r="D30" s="130">
        <v>6</v>
      </c>
      <c r="E30" s="92" t="s">
        <v>191</v>
      </c>
      <c r="F30" s="131" t="s">
        <v>87</v>
      </c>
      <c r="G30" s="293">
        <f>858.9+201.5</f>
        <v>1060.4000000000001</v>
      </c>
      <c r="H30" s="293">
        <f>858.9+201.5</f>
        <v>1060.4000000000001</v>
      </c>
    </row>
    <row r="31" spans="1:8" ht="38.25" x14ac:dyDescent="0.2">
      <c r="A31" s="74" t="s">
        <v>395</v>
      </c>
      <c r="B31" s="129">
        <v>921</v>
      </c>
      <c r="C31" s="130">
        <v>1</v>
      </c>
      <c r="D31" s="130">
        <v>6</v>
      </c>
      <c r="E31" s="92" t="s">
        <v>191</v>
      </c>
      <c r="F31" s="131" t="s">
        <v>88</v>
      </c>
      <c r="G31" s="293">
        <v>15</v>
      </c>
      <c r="H31" s="293">
        <v>15</v>
      </c>
    </row>
    <row r="32" spans="1:8" ht="25.5" x14ac:dyDescent="0.2">
      <c r="A32" s="73" t="s">
        <v>150</v>
      </c>
      <c r="B32" s="127" t="s">
        <v>43</v>
      </c>
      <c r="C32" s="128">
        <v>1</v>
      </c>
      <c r="D32" s="128">
        <v>6</v>
      </c>
      <c r="E32" s="91" t="s">
        <v>151</v>
      </c>
      <c r="F32" s="91" t="s">
        <v>7</v>
      </c>
      <c r="G32" s="295">
        <f>G33+G37</f>
        <v>2311.3999999999996</v>
      </c>
      <c r="H32" s="295">
        <f>H33+H37</f>
        <v>2337.9</v>
      </c>
    </row>
    <row r="33" spans="1:8" ht="63.75" x14ac:dyDescent="0.2">
      <c r="A33" s="73" t="s">
        <v>404</v>
      </c>
      <c r="B33" s="127" t="s">
        <v>43</v>
      </c>
      <c r="C33" s="128">
        <v>1</v>
      </c>
      <c r="D33" s="128">
        <v>6</v>
      </c>
      <c r="E33" s="91" t="s">
        <v>151</v>
      </c>
      <c r="F33" s="91" t="s">
        <v>171</v>
      </c>
      <c r="G33" s="295">
        <f>G34</f>
        <v>1994.6999999999998</v>
      </c>
      <c r="H33" s="295">
        <f>H34</f>
        <v>1993.7</v>
      </c>
    </row>
    <row r="34" spans="1:8" ht="25.5" x14ac:dyDescent="0.2">
      <c r="A34" s="73" t="s">
        <v>172</v>
      </c>
      <c r="B34" s="127" t="s">
        <v>43</v>
      </c>
      <c r="C34" s="128">
        <v>1</v>
      </c>
      <c r="D34" s="128">
        <v>6</v>
      </c>
      <c r="E34" s="91" t="s">
        <v>151</v>
      </c>
      <c r="F34" s="91" t="s">
        <v>170</v>
      </c>
      <c r="G34" s="295">
        <f>G35+G36</f>
        <v>1994.6999999999998</v>
      </c>
      <c r="H34" s="295">
        <f>H35+H36</f>
        <v>1993.7</v>
      </c>
    </row>
    <row r="35" spans="1:8" ht="38.25" x14ac:dyDescent="0.2">
      <c r="A35" s="74" t="s">
        <v>398</v>
      </c>
      <c r="B35" s="129">
        <v>921</v>
      </c>
      <c r="C35" s="130">
        <v>1</v>
      </c>
      <c r="D35" s="130">
        <v>6</v>
      </c>
      <c r="E35" s="92" t="s">
        <v>151</v>
      </c>
      <c r="F35" s="131" t="s">
        <v>87</v>
      </c>
      <c r="G35" s="293">
        <f>1529.3+422.4</f>
        <v>1951.6999999999998</v>
      </c>
      <c r="H35" s="293">
        <v>1951.7</v>
      </c>
    </row>
    <row r="36" spans="1:8" ht="38.25" x14ac:dyDescent="0.2">
      <c r="A36" s="74" t="s">
        <v>395</v>
      </c>
      <c r="B36" s="129">
        <v>921</v>
      </c>
      <c r="C36" s="130">
        <v>1</v>
      </c>
      <c r="D36" s="130">
        <v>6</v>
      </c>
      <c r="E36" s="92" t="s">
        <v>151</v>
      </c>
      <c r="F36" s="131" t="s">
        <v>88</v>
      </c>
      <c r="G36" s="293">
        <v>43</v>
      </c>
      <c r="H36" s="293">
        <v>42</v>
      </c>
    </row>
    <row r="37" spans="1:8" ht="25.5" x14ac:dyDescent="0.2">
      <c r="A37" s="106" t="s">
        <v>387</v>
      </c>
      <c r="B37" s="127" t="s">
        <v>43</v>
      </c>
      <c r="C37" s="128">
        <v>1</v>
      </c>
      <c r="D37" s="128">
        <v>6</v>
      </c>
      <c r="E37" s="91" t="s">
        <v>151</v>
      </c>
      <c r="F37" s="135" t="s">
        <v>173</v>
      </c>
      <c r="G37" s="295">
        <f>G38</f>
        <v>316.7</v>
      </c>
      <c r="H37" s="295">
        <f>H38</f>
        <v>344.2</v>
      </c>
    </row>
    <row r="38" spans="1:8" ht="38.25" x14ac:dyDescent="0.2">
      <c r="A38" s="106" t="s">
        <v>593</v>
      </c>
      <c r="B38" s="127" t="s">
        <v>43</v>
      </c>
      <c r="C38" s="128">
        <v>1</v>
      </c>
      <c r="D38" s="128">
        <v>6</v>
      </c>
      <c r="E38" s="91" t="s">
        <v>151</v>
      </c>
      <c r="F38" s="135" t="s">
        <v>174</v>
      </c>
      <c r="G38" s="295">
        <f>G39+G40</f>
        <v>316.7</v>
      </c>
      <c r="H38" s="295">
        <f>H39+H40</f>
        <v>344.2</v>
      </c>
    </row>
    <row r="39" spans="1:8" ht="25.5" x14ac:dyDescent="0.2">
      <c r="A39" s="108" t="s">
        <v>114</v>
      </c>
      <c r="B39" s="129">
        <v>921</v>
      </c>
      <c r="C39" s="130">
        <v>1</v>
      </c>
      <c r="D39" s="130">
        <v>6</v>
      </c>
      <c r="E39" s="92" t="s">
        <v>151</v>
      </c>
      <c r="F39" s="131" t="s">
        <v>115</v>
      </c>
      <c r="G39" s="293">
        <v>39.4</v>
      </c>
      <c r="H39" s="293">
        <v>41.5</v>
      </c>
    </row>
    <row r="40" spans="1:8" ht="25.5" x14ac:dyDescent="0.2">
      <c r="A40" s="78" t="s">
        <v>391</v>
      </c>
      <c r="B40" s="129">
        <v>921</v>
      </c>
      <c r="C40" s="130">
        <v>1</v>
      </c>
      <c r="D40" s="130">
        <v>6</v>
      </c>
      <c r="E40" s="92" t="s">
        <v>151</v>
      </c>
      <c r="F40" s="131" t="s">
        <v>86</v>
      </c>
      <c r="G40" s="293">
        <f>477.3-200</f>
        <v>277.3</v>
      </c>
      <c r="H40" s="293">
        <f>502.7-200</f>
        <v>302.7</v>
      </c>
    </row>
    <row r="41" spans="1:8" ht="31.5" x14ac:dyDescent="0.2">
      <c r="A41" s="199" t="s">
        <v>47</v>
      </c>
      <c r="B41" s="205" t="s">
        <v>37</v>
      </c>
      <c r="C41" s="206" t="s">
        <v>7</v>
      </c>
      <c r="D41" s="206" t="s">
        <v>7</v>
      </c>
      <c r="E41" s="205" t="s">
        <v>7</v>
      </c>
      <c r="F41" s="205" t="s">
        <v>7</v>
      </c>
      <c r="G41" s="296">
        <f>G42+G87+G134+G183+G268+G320+G257</f>
        <v>230040.6</v>
      </c>
      <c r="H41" s="296">
        <f>H42+H87+H134+H183+H268+H320+H257</f>
        <v>217964.09999999998</v>
      </c>
    </row>
    <row r="42" spans="1:8" ht="15" x14ac:dyDescent="0.2">
      <c r="A42" s="287" t="s">
        <v>57</v>
      </c>
      <c r="B42" s="136" t="s">
        <v>37</v>
      </c>
      <c r="C42" s="137" t="s">
        <v>8</v>
      </c>
      <c r="D42" s="137" t="s">
        <v>56</v>
      </c>
      <c r="E42" s="136" t="s">
        <v>7</v>
      </c>
      <c r="F42" s="136" t="s">
        <v>7</v>
      </c>
      <c r="G42" s="297">
        <f>G43+G63+G66+G71</f>
        <v>92716.800000000003</v>
      </c>
      <c r="H42" s="297">
        <f>H43+H63+H66+H71</f>
        <v>92567.599999999991</v>
      </c>
    </row>
    <row r="43" spans="1:8" ht="38.25" x14ac:dyDescent="0.2">
      <c r="A43" s="84" t="s">
        <v>33</v>
      </c>
      <c r="B43" s="91" t="s">
        <v>37</v>
      </c>
      <c r="C43" s="138" t="s">
        <v>8</v>
      </c>
      <c r="D43" s="138" t="s">
        <v>10</v>
      </c>
      <c r="E43" s="91" t="s">
        <v>7</v>
      </c>
      <c r="F43" s="91" t="s">
        <v>7</v>
      </c>
      <c r="G43" s="298">
        <f>G44</f>
        <v>82576.900000000009</v>
      </c>
      <c r="H43" s="298">
        <f>H44</f>
        <v>82093</v>
      </c>
    </row>
    <row r="44" spans="1:8" ht="15" x14ac:dyDescent="0.2">
      <c r="A44" s="84" t="s">
        <v>148</v>
      </c>
      <c r="B44" s="91" t="s">
        <v>37</v>
      </c>
      <c r="C44" s="138" t="s">
        <v>8</v>
      </c>
      <c r="D44" s="138" t="s">
        <v>10</v>
      </c>
      <c r="E44" s="91" t="s">
        <v>147</v>
      </c>
      <c r="F44" s="91" t="s">
        <v>7</v>
      </c>
      <c r="G44" s="298">
        <f>G45+G58</f>
        <v>82576.900000000009</v>
      </c>
      <c r="H44" s="298">
        <f>H45+H58</f>
        <v>82093</v>
      </c>
    </row>
    <row r="45" spans="1:8" ht="25.5" x14ac:dyDescent="0.2">
      <c r="A45" s="73" t="s">
        <v>150</v>
      </c>
      <c r="B45" s="91" t="s">
        <v>37</v>
      </c>
      <c r="C45" s="138" t="s">
        <v>8</v>
      </c>
      <c r="D45" s="138" t="s">
        <v>10</v>
      </c>
      <c r="E45" s="91" t="s">
        <v>151</v>
      </c>
      <c r="F45" s="91" t="s">
        <v>7</v>
      </c>
      <c r="G45" s="298">
        <f>G46+G50+G55</f>
        <v>82474.900000000009</v>
      </c>
      <c r="H45" s="298">
        <f>H46+H50+H55</f>
        <v>82093</v>
      </c>
    </row>
    <row r="46" spans="1:8" ht="63.75" x14ac:dyDescent="0.2">
      <c r="A46" s="73" t="s">
        <v>404</v>
      </c>
      <c r="B46" s="91" t="s">
        <v>37</v>
      </c>
      <c r="C46" s="138" t="s">
        <v>8</v>
      </c>
      <c r="D46" s="138" t="s">
        <v>10</v>
      </c>
      <c r="E46" s="91" t="s">
        <v>151</v>
      </c>
      <c r="F46" s="91" t="s">
        <v>171</v>
      </c>
      <c r="G46" s="295">
        <f>G47</f>
        <v>75033.100000000006</v>
      </c>
      <c r="H46" s="295">
        <f>H47</f>
        <v>74974.5</v>
      </c>
    </row>
    <row r="47" spans="1:8" ht="25.5" x14ac:dyDescent="0.2">
      <c r="A47" s="73" t="s">
        <v>172</v>
      </c>
      <c r="B47" s="91" t="s">
        <v>37</v>
      </c>
      <c r="C47" s="138" t="s">
        <v>8</v>
      </c>
      <c r="D47" s="138" t="s">
        <v>10</v>
      </c>
      <c r="E47" s="91" t="s">
        <v>151</v>
      </c>
      <c r="F47" s="91" t="s">
        <v>170</v>
      </c>
      <c r="G47" s="295">
        <f>G48+G49</f>
        <v>75033.100000000006</v>
      </c>
      <c r="H47" s="295">
        <f>H48+H49</f>
        <v>74974.5</v>
      </c>
    </row>
    <row r="48" spans="1:8" ht="38.25" x14ac:dyDescent="0.2">
      <c r="A48" s="74" t="s">
        <v>398</v>
      </c>
      <c r="B48" s="92" t="s">
        <v>37</v>
      </c>
      <c r="C48" s="132" t="s">
        <v>8</v>
      </c>
      <c r="D48" s="132" t="s">
        <v>10</v>
      </c>
      <c r="E48" s="92" t="s">
        <v>151</v>
      </c>
      <c r="F48" s="92" t="s">
        <v>87</v>
      </c>
      <c r="G48" s="293">
        <v>74115.100000000006</v>
      </c>
      <c r="H48" s="293">
        <v>74056.5</v>
      </c>
    </row>
    <row r="49" spans="1:8" ht="38.25" x14ac:dyDescent="0.2">
      <c r="A49" s="74" t="s">
        <v>395</v>
      </c>
      <c r="B49" s="92" t="s">
        <v>37</v>
      </c>
      <c r="C49" s="132" t="s">
        <v>8</v>
      </c>
      <c r="D49" s="132" t="s">
        <v>10</v>
      </c>
      <c r="E49" s="92" t="s">
        <v>151</v>
      </c>
      <c r="F49" s="92" t="s">
        <v>88</v>
      </c>
      <c r="G49" s="293">
        <v>918</v>
      </c>
      <c r="H49" s="293">
        <v>918</v>
      </c>
    </row>
    <row r="50" spans="1:8" ht="25.5" x14ac:dyDescent="0.2">
      <c r="A50" s="106" t="s">
        <v>387</v>
      </c>
      <c r="B50" s="91" t="s">
        <v>37</v>
      </c>
      <c r="C50" s="138" t="s">
        <v>8</v>
      </c>
      <c r="D50" s="138" t="s">
        <v>10</v>
      </c>
      <c r="E50" s="91" t="s">
        <v>151</v>
      </c>
      <c r="F50" s="91" t="s">
        <v>173</v>
      </c>
      <c r="G50" s="295">
        <f>G51</f>
        <v>7426.7999999999993</v>
      </c>
      <c r="H50" s="295">
        <f>H51</f>
        <v>7103.5</v>
      </c>
    </row>
    <row r="51" spans="1:8" ht="25.5" x14ac:dyDescent="0.2">
      <c r="A51" s="106" t="s">
        <v>388</v>
      </c>
      <c r="B51" s="91" t="s">
        <v>37</v>
      </c>
      <c r="C51" s="138" t="s">
        <v>8</v>
      </c>
      <c r="D51" s="138" t="s">
        <v>10</v>
      </c>
      <c r="E51" s="91" t="s">
        <v>151</v>
      </c>
      <c r="F51" s="91" t="s">
        <v>174</v>
      </c>
      <c r="G51" s="295">
        <f>G52+G53+G54</f>
        <v>7426.7999999999993</v>
      </c>
      <c r="H51" s="295">
        <f>H52+H53+H54</f>
        <v>7103.5</v>
      </c>
    </row>
    <row r="52" spans="1:8" ht="25.5" x14ac:dyDescent="0.2">
      <c r="A52" s="108" t="s">
        <v>114</v>
      </c>
      <c r="B52" s="92" t="s">
        <v>37</v>
      </c>
      <c r="C52" s="132" t="s">
        <v>8</v>
      </c>
      <c r="D52" s="132" t="s">
        <v>10</v>
      </c>
      <c r="E52" s="92" t="s">
        <v>151</v>
      </c>
      <c r="F52" s="92" t="s">
        <v>115</v>
      </c>
      <c r="G52" s="293">
        <v>1069.8</v>
      </c>
      <c r="H52" s="293">
        <v>1126.5</v>
      </c>
    </row>
    <row r="53" spans="1:8" ht="25.5" x14ac:dyDescent="0.2">
      <c r="A53" s="74" t="s">
        <v>399</v>
      </c>
      <c r="B53" s="92" t="s">
        <v>37</v>
      </c>
      <c r="C53" s="132" t="s">
        <v>8</v>
      </c>
      <c r="D53" s="132" t="s">
        <v>10</v>
      </c>
      <c r="E53" s="92" t="s">
        <v>151</v>
      </c>
      <c r="F53" s="92" t="s">
        <v>92</v>
      </c>
      <c r="G53" s="293">
        <v>537.70000000000005</v>
      </c>
      <c r="H53" s="293">
        <v>0</v>
      </c>
    </row>
    <row r="54" spans="1:8" ht="25.5" x14ac:dyDescent="0.2">
      <c r="A54" s="78" t="s">
        <v>391</v>
      </c>
      <c r="B54" s="92" t="s">
        <v>37</v>
      </c>
      <c r="C54" s="132" t="s">
        <v>8</v>
      </c>
      <c r="D54" s="132" t="s">
        <v>10</v>
      </c>
      <c r="E54" s="92" t="s">
        <v>151</v>
      </c>
      <c r="F54" s="92" t="s">
        <v>86</v>
      </c>
      <c r="G54" s="293">
        <f>10819.3-5000</f>
        <v>5819.2999999999993</v>
      </c>
      <c r="H54" s="293">
        <f>10977-5000</f>
        <v>5977</v>
      </c>
    </row>
    <row r="55" spans="1:8" ht="15" x14ac:dyDescent="0.2">
      <c r="A55" s="106" t="s">
        <v>175</v>
      </c>
      <c r="B55" s="91" t="s">
        <v>37</v>
      </c>
      <c r="C55" s="138" t="s">
        <v>8</v>
      </c>
      <c r="D55" s="138" t="s">
        <v>10</v>
      </c>
      <c r="E55" s="91" t="s">
        <v>151</v>
      </c>
      <c r="F55" s="91" t="s">
        <v>176</v>
      </c>
      <c r="G55" s="295">
        <f>G56</f>
        <v>15</v>
      </c>
      <c r="H55" s="295">
        <f>H56</f>
        <v>15</v>
      </c>
    </row>
    <row r="56" spans="1:8" ht="15" x14ac:dyDescent="0.2">
      <c r="A56" s="106" t="s">
        <v>178</v>
      </c>
      <c r="B56" s="91" t="s">
        <v>37</v>
      </c>
      <c r="C56" s="138" t="s">
        <v>8</v>
      </c>
      <c r="D56" s="138" t="s">
        <v>10</v>
      </c>
      <c r="E56" s="91" t="s">
        <v>151</v>
      </c>
      <c r="F56" s="91" t="s">
        <v>177</v>
      </c>
      <c r="G56" s="295">
        <f>G57</f>
        <v>15</v>
      </c>
      <c r="H56" s="295">
        <f>H57</f>
        <v>15</v>
      </c>
    </row>
    <row r="57" spans="1:8" ht="15" x14ac:dyDescent="0.2">
      <c r="A57" s="74" t="s">
        <v>94</v>
      </c>
      <c r="B57" s="92" t="s">
        <v>37</v>
      </c>
      <c r="C57" s="132" t="s">
        <v>8</v>
      </c>
      <c r="D57" s="132" t="s">
        <v>10</v>
      </c>
      <c r="E57" s="92" t="s">
        <v>151</v>
      </c>
      <c r="F57" s="92" t="s">
        <v>95</v>
      </c>
      <c r="G57" s="293">
        <v>15</v>
      </c>
      <c r="H57" s="293">
        <v>15</v>
      </c>
    </row>
    <row r="58" spans="1:8" ht="25.5" x14ac:dyDescent="0.2">
      <c r="A58" s="106" t="s">
        <v>206</v>
      </c>
      <c r="B58" s="91" t="s">
        <v>37</v>
      </c>
      <c r="C58" s="138" t="s">
        <v>8</v>
      </c>
      <c r="D58" s="138" t="s">
        <v>10</v>
      </c>
      <c r="E58" s="91" t="s">
        <v>240</v>
      </c>
      <c r="F58" s="91"/>
      <c r="G58" s="295">
        <f>G59</f>
        <v>102</v>
      </c>
      <c r="H58" s="295">
        <f>H59</f>
        <v>0</v>
      </c>
    </row>
    <row r="59" spans="1:8" ht="38.25" x14ac:dyDescent="0.2">
      <c r="A59" s="106" t="s">
        <v>594</v>
      </c>
      <c r="B59" s="91" t="s">
        <v>37</v>
      </c>
      <c r="C59" s="138" t="s">
        <v>8</v>
      </c>
      <c r="D59" s="138" t="s">
        <v>10</v>
      </c>
      <c r="E59" s="91" t="s">
        <v>283</v>
      </c>
      <c r="F59" s="91"/>
      <c r="G59" s="295">
        <f>G61</f>
        <v>102</v>
      </c>
      <c r="H59" s="295">
        <f>H61</f>
        <v>0</v>
      </c>
    </row>
    <row r="60" spans="1:8" ht="51.75" customHeight="1" x14ac:dyDescent="0.2">
      <c r="A60" s="73" t="s">
        <v>404</v>
      </c>
      <c r="B60" s="91" t="s">
        <v>37</v>
      </c>
      <c r="C60" s="138" t="s">
        <v>8</v>
      </c>
      <c r="D60" s="138" t="s">
        <v>10</v>
      </c>
      <c r="E60" s="91" t="s">
        <v>283</v>
      </c>
      <c r="F60" s="91" t="s">
        <v>171</v>
      </c>
      <c r="G60" s="295">
        <f>G61</f>
        <v>102</v>
      </c>
      <c r="H60" s="295">
        <f>H61</f>
        <v>0</v>
      </c>
    </row>
    <row r="61" spans="1:8" ht="25.5" x14ac:dyDescent="0.2">
      <c r="A61" s="73" t="s">
        <v>172</v>
      </c>
      <c r="B61" s="91" t="s">
        <v>37</v>
      </c>
      <c r="C61" s="138" t="s">
        <v>8</v>
      </c>
      <c r="D61" s="138" t="s">
        <v>10</v>
      </c>
      <c r="E61" s="91" t="s">
        <v>283</v>
      </c>
      <c r="F61" s="91" t="s">
        <v>170</v>
      </c>
      <c r="G61" s="295">
        <f>G62</f>
        <v>102</v>
      </c>
      <c r="H61" s="295">
        <f>H62</f>
        <v>0</v>
      </c>
    </row>
    <row r="62" spans="1:8" ht="38.25" x14ac:dyDescent="0.2">
      <c r="A62" s="74" t="s">
        <v>398</v>
      </c>
      <c r="B62" s="92" t="s">
        <v>37</v>
      </c>
      <c r="C62" s="132" t="s">
        <v>8</v>
      </c>
      <c r="D62" s="132" t="s">
        <v>10</v>
      </c>
      <c r="E62" s="92" t="s">
        <v>283</v>
      </c>
      <c r="F62" s="92" t="s">
        <v>87</v>
      </c>
      <c r="G62" s="293">
        <v>102</v>
      </c>
      <c r="H62" s="293"/>
    </row>
    <row r="63" spans="1:8" ht="15" x14ac:dyDescent="0.2">
      <c r="A63" s="106" t="s">
        <v>584</v>
      </c>
      <c r="B63" s="91" t="s">
        <v>37</v>
      </c>
      <c r="C63" s="139" t="s">
        <v>8</v>
      </c>
      <c r="D63" s="139" t="s">
        <v>16</v>
      </c>
      <c r="E63" s="91"/>
      <c r="F63" s="91"/>
      <c r="G63" s="295"/>
      <c r="H63" s="295">
        <f>H64</f>
        <v>265.89999999999998</v>
      </c>
    </row>
    <row r="64" spans="1:8" ht="51" x14ac:dyDescent="0.2">
      <c r="A64" s="195" t="s">
        <v>595</v>
      </c>
      <c r="B64" s="91" t="s">
        <v>37</v>
      </c>
      <c r="C64" s="139" t="s">
        <v>8</v>
      </c>
      <c r="D64" s="139" t="s">
        <v>16</v>
      </c>
      <c r="E64" s="91" t="s">
        <v>596</v>
      </c>
      <c r="F64" s="91"/>
      <c r="G64" s="295"/>
      <c r="H64" s="295">
        <f>H65</f>
        <v>265.89999999999998</v>
      </c>
    </row>
    <row r="65" spans="1:8" ht="25.5" x14ac:dyDescent="0.2">
      <c r="A65" s="78" t="s">
        <v>391</v>
      </c>
      <c r="B65" s="92" t="s">
        <v>37</v>
      </c>
      <c r="C65" s="132" t="s">
        <v>8</v>
      </c>
      <c r="D65" s="132" t="s">
        <v>16</v>
      </c>
      <c r="E65" s="92" t="s">
        <v>596</v>
      </c>
      <c r="F65" s="92" t="s">
        <v>86</v>
      </c>
      <c r="G65" s="293">
        <v>0</v>
      </c>
      <c r="H65" s="293">
        <v>265.89999999999998</v>
      </c>
    </row>
    <row r="66" spans="1:8" ht="15" x14ac:dyDescent="0.2">
      <c r="A66" s="299" t="s">
        <v>108</v>
      </c>
      <c r="B66" s="91" t="s">
        <v>37</v>
      </c>
      <c r="C66" s="141" t="s">
        <v>8</v>
      </c>
      <c r="D66" s="141" t="s">
        <v>15</v>
      </c>
      <c r="E66" s="141" t="s">
        <v>7</v>
      </c>
      <c r="F66" s="141" t="s">
        <v>7</v>
      </c>
      <c r="G66" s="300">
        <f t="shared" ref="G66:H69" si="0">G67</f>
        <v>1400</v>
      </c>
      <c r="H66" s="300">
        <f t="shared" si="0"/>
        <v>1400</v>
      </c>
    </row>
    <row r="67" spans="1:8" ht="15" x14ac:dyDescent="0.2">
      <c r="A67" s="84" t="s">
        <v>148</v>
      </c>
      <c r="B67" s="91" t="s">
        <v>37</v>
      </c>
      <c r="C67" s="141" t="s">
        <v>8</v>
      </c>
      <c r="D67" s="141" t="s">
        <v>15</v>
      </c>
      <c r="E67" s="91" t="s">
        <v>147</v>
      </c>
      <c r="F67" s="141" t="s">
        <v>7</v>
      </c>
      <c r="G67" s="300">
        <f t="shared" si="0"/>
        <v>1400</v>
      </c>
      <c r="H67" s="300">
        <f t="shared" si="0"/>
        <v>1400</v>
      </c>
    </row>
    <row r="68" spans="1:8" ht="38.25" x14ac:dyDescent="0.2">
      <c r="A68" s="299" t="s">
        <v>111</v>
      </c>
      <c r="B68" s="91" t="s">
        <v>37</v>
      </c>
      <c r="C68" s="141" t="s">
        <v>8</v>
      </c>
      <c r="D68" s="141" t="s">
        <v>15</v>
      </c>
      <c r="E68" s="91" t="s">
        <v>194</v>
      </c>
      <c r="F68" s="141" t="s">
        <v>7</v>
      </c>
      <c r="G68" s="300">
        <f t="shared" si="0"/>
        <v>1400</v>
      </c>
      <c r="H68" s="300">
        <f t="shared" si="0"/>
        <v>1400</v>
      </c>
    </row>
    <row r="69" spans="1:8" ht="15" x14ac:dyDescent="0.2">
      <c r="A69" s="106" t="s">
        <v>175</v>
      </c>
      <c r="B69" s="91" t="s">
        <v>37</v>
      </c>
      <c r="C69" s="141" t="s">
        <v>8</v>
      </c>
      <c r="D69" s="141" t="s">
        <v>15</v>
      </c>
      <c r="E69" s="91" t="s">
        <v>194</v>
      </c>
      <c r="F69" s="141" t="s">
        <v>176</v>
      </c>
      <c r="G69" s="300">
        <f t="shared" si="0"/>
        <v>1400</v>
      </c>
      <c r="H69" s="300">
        <f t="shared" si="0"/>
        <v>1400</v>
      </c>
    </row>
    <row r="70" spans="1:8" ht="15" x14ac:dyDescent="0.2">
      <c r="A70" s="68" t="s">
        <v>109</v>
      </c>
      <c r="B70" s="92" t="s">
        <v>37</v>
      </c>
      <c r="C70" s="131" t="s">
        <v>8</v>
      </c>
      <c r="D70" s="131" t="s">
        <v>15</v>
      </c>
      <c r="E70" s="92" t="s">
        <v>194</v>
      </c>
      <c r="F70" s="131" t="s">
        <v>110</v>
      </c>
      <c r="G70" s="293">
        <v>1400</v>
      </c>
      <c r="H70" s="293">
        <v>1400</v>
      </c>
    </row>
    <row r="71" spans="1:8" ht="15" x14ac:dyDescent="0.2">
      <c r="A71" s="84" t="s">
        <v>12</v>
      </c>
      <c r="B71" s="91" t="s">
        <v>37</v>
      </c>
      <c r="C71" s="138" t="s">
        <v>8</v>
      </c>
      <c r="D71" s="138" t="s">
        <v>67</v>
      </c>
      <c r="E71" s="91" t="s">
        <v>7</v>
      </c>
      <c r="F71" s="91" t="s">
        <v>7</v>
      </c>
      <c r="G71" s="298">
        <f>G72</f>
        <v>8739.9</v>
      </c>
      <c r="H71" s="298">
        <f>H72</f>
        <v>8808.7000000000007</v>
      </c>
    </row>
    <row r="72" spans="1:8" ht="15" x14ac:dyDescent="0.2">
      <c r="A72" s="84" t="s">
        <v>148</v>
      </c>
      <c r="B72" s="91" t="s">
        <v>37</v>
      </c>
      <c r="C72" s="141" t="s">
        <v>8</v>
      </c>
      <c r="D72" s="141" t="s">
        <v>67</v>
      </c>
      <c r="E72" s="91" t="s">
        <v>147</v>
      </c>
      <c r="F72" s="91"/>
      <c r="G72" s="298">
        <f>G73+G83</f>
        <v>8739.9</v>
      </c>
      <c r="H72" s="298">
        <f>H73+H83</f>
        <v>8808.7000000000007</v>
      </c>
    </row>
    <row r="73" spans="1:8" ht="25.5" x14ac:dyDescent="0.2">
      <c r="A73" s="301" t="s">
        <v>48</v>
      </c>
      <c r="B73" s="91" t="s">
        <v>37</v>
      </c>
      <c r="C73" s="138" t="s">
        <v>8</v>
      </c>
      <c r="D73" s="138" t="s">
        <v>67</v>
      </c>
      <c r="E73" s="91" t="s">
        <v>306</v>
      </c>
      <c r="F73" s="91" t="s">
        <v>7</v>
      </c>
      <c r="G73" s="298">
        <f>G74+G78</f>
        <v>2240.5</v>
      </c>
      <c r="H73" s="298">
        <f>H74+H78</f>
        <v>2309.3000000000002</v>
      </c>
    </row>
    <row r="74" spans="1:8" ht="25.5" x14ac:dyDescent="0.2">
      <c r="A74" s="106" t="s">
        <v>387</v>
      </c>
      <c r="B74" s="91" t="s">
        <v>37</v>
      </c>
      <c r="C74" s="138" t="s">
        <v>8</v>
      </c>
      <c r="D74" s="138" t="s">
        <v>67</v>
      </c>
      <c r="E74" s="91" t="s">
        <v>306</v>
      </c>
      <c r="F74" s="91" t="s">
        <v>173</v>
      </c>
      <c r="G74" s="298">
        <f>G75</f>
        <v>1956</v>
      </c>
      <c r="H74" s="298">
        <f>H75</f>
        <v>2015</v>
      </c>
    </row>
    <row r="75" spans="1:8" ht="25.5" x14ac:dyDescent="0.2">
      <c r="A75" s="106" t="s">
        <v>388</v>
      </c>
      <c r="B75" s="91" t="s">
        <v>37</v>
      </c>
      <c r="C75" s="138" t="s">
        <v>8</v>
      </c>
      <c r="D75" s="138" t="s">
        <v>67</v>
      </c>
      <c r="E75" s="91" t="s">
        <v>306</v>
      </c>
      <c r="F75" s="91" t="s">
        <v>174</v>
      </c>
      <c r="G75" s="298">
        <f>G76+G77</f>
        <v>1956</v>
      </c>
      <c r="H75" s="298">
        <f>H76+H77</f>
        <v>2015</v>
      </c>
    </row>
    <row r="76" spans="1:8" ht="25.5" x14ac:dyDescent="0.2">
      <c r="A76" s="108" t="s">
        <v>114</v>
      </c>
      <c r="B76" s="92" t="s">
        <v>37</v>
      </c>
      <c r="C76" s="132" t="s">
        <v>8</v>
      </c>
      <c r="D76" s="132" t="s">
        <v>67</v>
      </c>
      <c r="E76" s="92" t="s">
        <v>306</v>
      </c>
      <c r="F76" s="92" t="s">
        <v>115</v>
      </c>
      <c r="G76" s="293">
        <v>20</v>
      </c>
      <c r="H76" s="293">
        <v>20</v>
      </c>
    </row>
    <row r="77" spans="1:8" ht="25.5" x14ac:dyDescent="0.2">
      <c r="A77" s="78" t="s">
        <v>391</v>
      </c>
      <c r="B77" s="92" t="s">
        <v>37</v>
      </c>
      <c r="C77" s="132" t="s">
        <v>8</v>
      </c>
      <c r="D77" s="132" t="s">
        <v>67</v>
      </c>
      <c r="E77" s="92" t="s">
        <v>306</v>
      </c>
      <c r="F77" s="92" t="s">
        <v>86</v>
      </c>
      <c r="G77" s="293">
        <v>1936</v>
      </c>
      <c r="H77" s="293">
        <v>1995</v>
      </c>
    </row>
    <row r="78" spans="1:8" ht="15" x14ac:dyDescent="0.2">
      <c r="A78" s="106" t="s">
        <v>175</v>
      </c>
      <c r="B78" s="91" t="s">
        <v>37</v>
      </c>
      <c r="C78" s="138" t="s">
        <v>8</v>
      </c>
      <c r="D78" s="138" t="s">
        <v>67</v>
      </c>
      <c r="E78" s="91" t="s">
        <v>306</v>
      </c>
      <c r="F78" s="91" t="s">
        <v>176</v>
      </c>
      <c r="G78" s="295">
        <f>G79+G81</f>
        <v>284.5</v>
      </c>
      <c r="H78" s="295">
        <f>H79+H81</f>
        <v>294.3</v>
      </c>
    </row>
    <row r="79" spans="1:8" ht="15" x14ac:dyDescent="0.2">
      <c r="A79" s="106" t="s">
        <v>190</v>
      </c>
      <c r="B79" s="91" t="s">
        <v>37</v>
      </c>
      <c r="C79" s="138" t="s">
        <v>8</v>
      </c>
      <c r="D79" s="138" t="s">
        <v>67</v>
      </c>
      <c r="E79" s="91" t="s">
        <v>306</v>
      </c>
      <c r="F79" s="91" t="s">
        <v>185</v>
      </c>
      <c r="G79" s="295">
        <f>G80</f>
        <v>100</v>
      </c>
      <c r="H79" s="295">
        <f>H80</f>
        <v>100</v>
      </c>
    </row>
    <row r="80" spans="1:8" ht="89.25" x14ac:dyDescent="0.2">
      <c r="A80" s="302" t="s">
        <v>597</v>
      </c>
      <c r="B80" s="92" t="s">
        <v>37</v>
      </c>
      <c r="C80" s="132" t="s">
        <v>8</v>
      </c>
      <c r="D80" s="132" t="s">
        <v>67</v>
      </c>
      <c r="E80" s="92" t="s">
        <v>306</v>
      </c>
      <c r="F80" s="92" t="s">
        <v>116</v>
      </c>
      <c r="G80" s="293">
        <f>20000-15000-3000-1900</f>
        <v>100</v>
      </c>
      <c r="H80" s="293">
        <f>20000-15000-3000-1900</f>
        <v>100</v>
      </c>
    </row>
    <row r="81" spans="1:8" ht="15" x14ac:dyDescent="0.2">
      <c r="A81" s="106" t="s">
        <v>178</v>
      </c>
      <c r="B81" s="91" t="s">
        <v>37</v>
      </c>
      <c r="C81" s="138" t="s">
        <v>8</v>
      </c>
      <c r="D81" s="138" t="s">
        <v>67</v>
      </c>
      <c r="E81" s="91" t="s">
        <v>306</v>
      </c>
      <c r="F81" s="91" t="s">
        <v>177</v>
      </c>
      <c r="G81" s="295">
        <f>G82</f>
        <v>184.5</v>
      </c>
      <c r="H81" s="295">
        <f>H82</f>
        <v>194.3</v>
      </c>
    </row>
    <row r="82" spans="1:8" ht="15" x14ac:dyDescent="0.2">
      <c r="A82" s="68" t="s">
        <v>94</v>
      </c>
      <c r="B82" s="92" t="s">
        <v>37</v>
      </c>
      <c r="C82" s="132" t="s">
        <v>8</v>
      </c>
      <c r="D82" s="132" t="s">
        <v>67</v>
      </c>
      <c r="E82" s="92" t="s">
        <v>306</v>
      </c>
      <c r="F82" s="92" t="s">
        <v>95</v>
      </c>
      <c r="G82" s="293">
        <v>184.5</v>
      </c>
      <c r="H82" s="293">
        <v>194.3</v>
      </c>
    </row>
    <row r="83" spans="1:8" ht="51" x14ac:dyDescent="0.2">
      <c r="A83" s="196" t="s">
        <v>195</v>
      </c>
      <c r="B83" s="91" t="s">
        <v>37</v>
      </c>
      <c r="C83" s="139" t="s">
        <v>8</v>
      </c>
      <c r="D83" s="139" t="s">
        <v>67</v>
      </c>
      <c r="E83" s="91" t="s">
        <v>196</v>
      </c>
      <c r="F83" s="91"/>
      <c r="G83" s="295">
        <f t="shared" ref="G83:H85" si="1">G84</f>
        <v>6499.4</v>
      </c>
      <c r="H83" s="295">
        <f t="shared" si="1"/>
        <v>6499.4</v>
      </c>
    </row>
    <row r="84" spans="1:8" ht="25.5" x14ac:dyDescent="0.2">
      <c r="A84" s="84" t="s">
        <v>166</v>
      </c>
      <c r="B84" s="91" t="s">
        <v>37</v>
      </c>
      <c r="C84" s="139" t="s">
        <v>8</v>
      </c>
      <c r="D84" s="139" t="s">
        <v>67</v>
      </c>
      <c r="E84" s="91" t="s">
        <v>196</v>
      </c>
      <c r="F84" s="91" t="s">
        <v>164</v>
      </c>
      <c r="G84" s="295">
        <f t="shared" si="1"/>
        <v>6499.4</v>
      </c>
      <c r="H84" s="295">
        <f t="shared" si="1"/>
        <v>6499.4</v>
      </c>
    </row>
    <row r="85" spans="1:8" ht="15" x14ac:dyDescent="0.2">
      <c r="A85" s="84" t="s">
        <v>169</v>
      </c>
      <c r="B85" s="91" t="s">
        <v>37</v>
      </c>
      <c r="C85" s="139" t="s">
        <v>8</v>
      </c>
      <c r="D85" s="139" t="s">
        <v>67</v>
      </c>
      <c r="E85" s="91" t="s">
        <v>196</v>
      </c>
      <c r="F85" s="91" t="s">
        <v>168</v>
      </c>
      <c r="G85" s="295">
        <f t="shared" si="1"/>
        <v>6499.4</v>
      </c>
      <c r="H85" s="295">
        <f t="shared" si="1"/>
        <v>6499.4</v>
      </c>
    </row>
    <row r="86" spans="1:8" ht="51" x14ac:dyDescent="0.2">
      <c r="A86" s="151" t="s">
        <v>392</v>
      </c>
      <c r="B86" s="92" t="s">
        <v>37</v>
      </c>
      <c r="C86" s="130">
        <v>1</v>
      </c>
      <c r="D86" s="130">
        <v>13</v>
      </c>
      <c r="E86" s="92" t="s">
        <v>196</v>
      </c>
      <c r="F86" s="92" t="s">
        <v>93</v>
      </c>
      <c r="G86" s="293">
        <v>6499.4</v>
      </c>
      <c r="H86" s="293">
        <v>6499.4</v>
      </c>
    </row>
    <row r="87" spans="1:8" ht="27" x14ac:dyDescent="0.2">
      <c r="A87" s="287" t="s">
        <v>49</v>
      </c>
      <c r="B87" s="136" t="s">
        <v>37</v>
      </c>
      <c r="C87" s="137" t="s">
        <v>9</v>
      </c>
      <c r="D87" s="137" t="s">
        <v>56</v>
      </c>
      <c r="E87" s="136"/>
      <c r="F87" s="136" t="s">
        <v>7</v>
      </c>
      <c r="G87" s="297">
        <f>G88+G122+G111</f>
        <v>12405.8</v>
      </c>
      <c r="H87" s="297">
        <f>H88+H122+H111</f>
        <v>11415.8</v>
      </c>
    </row>
    <row r="88" spans="1:8" ht="15" x14ac:dyDescent="0.2">
      <c r="A88" s="84" t="s">
        <v>23</v>
      </c>
      <c r="B88" s="91" t="s">
        <v>37</v>
      </c>
      <c r="C88" s="128">
        <v>3</v>
      </c>
      <c r="D88" s="128">
        <v>2</v>
      </c>
      <c r="E88" s="91" t="s">
        <v>7</v>
      </c>
      <c r="F88" s="91" t="s">
        <v>7</v>
      </c>
      <c r="G88" s="298">
        <f>G89</f>
        <v>700</v>
      </c>
      <c r="H88" s="298">
        <f>H89</f>
        <v>0</v>
      </c>
    </row>
    <row r="89" spans="1:8" ht="15" x14ac:dyDescent="0.2">
      <c r="A89" s="84" t="s">
        <v>148</v>
      </c>
      <c r="B89" s="91" t="s">
        <v>37</v>
      </c>
      <c r="C89" s="139" t="s">
        <v>9</v>
      </c>
      <c r="D89" s="139" t="s">
        <v>18</v>
      </c>
      <c r="E89" s="91" t="s">
        <v>147</v>
      </c>
      <c r="F89" s="91" t="s">
        <v>7</v>
      </c>
      <c r="G89" s="298">
        <f>G90</f>
        <v>700</v>
      </c>
      <c r="H89" s="298">
        <f>H90</f>
        <v>0</v>
      </c>
    </row>
    <row r="90" spans="1:8" ht="25.5" x14ac:dyDescent="0.2">
      <c r="A90" s="84" t="s">
        <v>201</v>
      </c>
      <c r="B90" s="91" t="s">
        <v>37</v>
      </c>
      <c r="C90" s="139" t="s">
        <v>9</v>
      </c>
      <c r="D90" s="139" t="s">
        <v>18</v>
      </c>
      <c r="E90" s="91" t="s">
        <v>321</v>
      </c>
      <c r="F90" s="91" t="s">
        <v>7</v>
      </c>
      <c r="G90" s="298">
        <f>G107+G103+G99+G95+G91</f>
        <v>700</v>
      </c>
      <c r="H90" s="298">
        <f>H107+H103+H99+H95+H91</f>
        <v>0</v>
      </c>
    </row>
    <row r="91" spans="1:8" ht="25.5" x14ac:dyDescent="0.2">
      <c r="A91" s="303" t="s">
        <v>323</v>
      </c>
      <c r="B91" s="91" t="s">
        <v>37</v>
      </c>
      <c r="C91" s="139" t="s">
        <v>9</v>
      </c>
      <c r="D91" s="139" t="s">
        <v>18</v>
      </c>
      <c r="E91" s="91" t="s">
        <v>322</v>
      </c>
      <c r="F91" s="91"/>
      <c r="G91" s="298">
        <f t="shared" ref="G91:H93" si="2">G92</f>
        <v>500</v>
      </c>
      <c r="H91" s="298">
        <f t="shared" si="2"/>
        <v>0</v>
      </c>
    </row>
    <row r="92" spans="1:8" ht="25.5" x14ac:dyDescent="0.2">
      <c r="A92" s="304" t="s">
        <v>387</v>
      </c>
      <c r="B92" s="91" t="s">
        <v>37</v>
      </c>
      <c r="C92" s="139" t="s">
        <v>9</v>
      </c>
      <c r="D92" s="139" t="s">
        <v>18</v>
      </c>
      <c r="E92" s="91" t="s">
        <v>322</v>
      </c>
      <c r="F92" s="91" t="s">
        <v>173</v>
      </c>
      <c r="G92" s="295">
        <f t="shared" si="2"/>
        <v>500</v>
      </c>
      <c r="H92" s="295">
        <f t="shared" si="2"/>
        <v>0</v>
      </c>
    </row>
    <row r="93" spans="1:8" ht="25.5" x14ac:dyDescent="0.2">
      <c r="A93" s="304" t="s">
        <v>388</v>
      </c>
      <c r="B93" s="91" t="s">
        <v>37</v>
      </c>
      <c r="C93" s="139" t="s">
        <v>9</v>
      </c>
      <c r="D93" s="139" t="s">
        <v>18</v>
      </c>
      <c r="E93" s="91" t="s">
        <v>322</v>
      </c>
      <c r="F93" s="91" t="s">
        <v>174</v>
      </c>
      <c r="G93" s="295">
        <f t="shared" si="2"/>
        <v>500</v>
      </c>
      <c r="H93" s="295">
        <f t="shared" si="2"/>
        <v>0</v>
      </c>
    </row>
    <row r="94" spans="1:8" ht="25.5" x14ac:dyDescent="0.2">
      <c r="A94" s="305" t="s">
        <v>391</v>
      </c>
      <c r="B94" s="92" t="s">
        <v>37</v>
      </c>
      <c r="C94" s="132" t="s">
        <v>9</v>
      </c>
      <c r="D94" s="132" t="s">
        <v>18</v>
      </c>
      <c r="E94" s="92" t="s">
        <v>322</v>
      </c>
      <c r="F94" s="92" t="s">
        <v>86</v>
      </c>
      <c r="G94" s="293">
        <v>500</v>
      </c>
      <c r="H94" s="293"/>
    </row>
    <row r="95" spans="1:8" ht="25.5" x14ac:dyDescent="0.2">
      <c r="A95" s="303" t="s">
        <v>324</v>
      </c>
      <c r="B95" s="91" t="s">
        <v>37</v>
      </c>
      <c r="C95" s="139" t="s">
        <v>9</v>
      </c>
      <c r="D95" s="139" t="s">
        <v>18</v>
      </c>
      <c r="E95" s="91" t="s">
        <v>328</v>
      </c>
      <c r="F95" s="91"/>
      <c r="G95" s="298">
        <f t="shared" ref="G95:H97" si="3">G96</f>
        <v>15</v>
      </c>
      <c r="H95" s="298">
        <f t="shared" si="3"/>
        <v>0</v>
      </c>
    </row>
    <row r="96" spans="1:8" ht="25.5" x14ac:dyDescent="0.2">
      <c r="A96" s="304" t="s">
        <v>387</v>
      </c>
      <c r="B96" s="91" t="s">
        <v>37</v>
      </c>
      <c r="C96" s="139" t="s">
        <v>9</v>
      </c>
      <c r="D96" s="139" t="s">
        <v>18</v>
      </c>
      <c r="E96" s="91" t="s">
        <v>328</v>
      </c>
      <c r="F96" s="91" t="s">
        <v>173</v>
      </c>
      <c r="G96" s="295">
        <f t="shared" si="3"/>
        <v>15</v>
      </c>
      <c r="H96" s="295">
        <f t="shared" si="3"/>
        <v>0</v>
      </c>
    </row>
    <row r="97" spans="1:8" ht="25.5" x14ac:dyDescent="0.2">
      <c r="A97" s="304" t="s">
        <v>388</v>
      </c>
      <c r="B97" s="91" t="s">
        <v>37</v>
      </c>
      <c r="C97" s="139" t="s">
        <v>9</v>
      </c>
      <c r="D97" s="139" t="s">
        <v>18</v>
      </c>
      <c r="E97" s="91" t="s">
        <v>328</v>
      </c>
      <c r="F97" s="91" t="s">
        <v>174</v>
      </c>
      <c r="G97" s="295">
        <f t="shared" si="3"/>
        <v>15</v>
      </c>
      <c r="H97" s="295">
        <f t="shared" si="3"/>
        <v>0</v>
      </c>
    </row>
    <row r="98" spans="1:8" ht="25.5" x14ac:dyDescent="0.2">
      <c r="A98" s="305" t="s">
        <v>391</v>
      </c>
      <c r="B98" s="92" t="s">
        <v>37</v>
      </c>
      <c r="C98" s="132" t="s">
        <v>9</v>
      </c>
      <c r="D98" s="132" t="s">
        <v>18</v>
      </c>
      <c r="E98" s="92" t="s">
        <v>328</v>
      </c>
      <c r="F98" s="92" t="s">
        <v>86</v>
      </c>
      <c r="G98" s="293">
        <v>15</v>
      </c>
      <c r="H98" s="293"/>
    </row>
    <row r="99" spans="1:8" ht="25.5" x14ac:dyDescent="0.2">
      <c r="A99" s="303" t="s">
        <v>325</v>
      </c>
      <c r="B99" s="91" t="s">
        <v>37</v>
      </c>
      <c r="C99" s="139" t="s">
        <v>9</v>
      </c>
      <c r="D99" s="139" t="s">
        <v>18</v>
      </c>
      <c r="E99" s="91" t="s">
        <v>329</v>
      </c>
      <c r="F99" s="91"/>
      <c r="G99" s="298">
        <f t="shared" ref="G99:H101" si="4">G100</f>
        <v>50</v>
      </c>
      <c r="H99" s="298">
        <f t="shared" si="4"/>
        <v>0</v>
      </c>
    </row>
    <row r="100" spans="1:8" ht="25.5" x14ac:dyDescent="0.2">
      <c r="A100" s="304" t="s">
        <v>387</v>
      </c>
      <c r="B100" s="91" t="s">
        <v>37</v>
      </c>
      <c r="C100" s="139" t="s">
        <v>9</v>
      </c>
      <c r="D100" s="139" t="s">
        <v>18</v>
      </c>
      <c r="E100" s="91" t="s">
        <v>329</v>
      </c>
      <c r="F100" s="91" t="s">
        <v>173</v>
      </c>
      <c r="G100" s="295">
        <f t="shared" si="4"/>
        <v>50</v>
      </c>
      <c r="H100" s="295">
        <f t="shared" si="4"/>
        <v>0</v>
      </c>
    </row>
    <row r="101" spans="1:8" ht="25.5" x14ac:dyDescent="0.2">
      <c r="A101" s="304" t="s">
        <v>388</v>
      </c>
      <c r="B101" s="91" t="s">
        <v>37</v>
      </c>
      <c r="C101" s="139" t="s">
        <v>9</v>
      </c>
      <c r="D101" s="139" t="s">
        <v>18</v>
      </c>
      <c r="E101" s="91" t="s">
        <v>329</v>
      </c>
      <c r="F101" s="91" t="s">
        <v>174</v>
      </c>
      <c r="G101" s="295">
        <f t="shared" si="4"/>
        <v>50</v>
      </c>
      <c r="H101" s="295">
        <f t="shared" si="4"/>
        <v>0</v>
      </c>
    </row>
    <row r="102" spans="1:8" ht="25.5" x14ac:dyDescent="0.2">
      <c r="A102" s="305" t="s">
        <v>391</v>
      </c>
      <c r="B102" s="92" t="s">
        <v>37</v>
      </c>
      <c r="C102" s="132" t="s">
        <v>9</v>
      </c>
      <c r="D102" s="132" t="s">
        <v>18</v>
      </c>
      <c r="E102" s="92" t="s">
        <v>329</v>
      </c>
      <c r="F102" s="92" t="s">
        <v>86</v>
      </c>
      <c r="G102" s="293">
        <v>50</v>
      </c>
      <c r="H102" s="293"/>
    </row>
    <row r="103" spans="1:8" ht="25.5" x14ac:dyDescent="0.2">
      <c r="A103" s="303" t="s">
        <v>326</v>
      </c>
      <c r="B103" s="91" t="s">
        <v>37</v>
      </c>
      <c r="C103" s="139" t="s">
        <v>9</v>
      </c>
      <c r="D103" s="139" t="s">
        <v>18</v>
      </c>
      <c r="E103" s="91" t="s">
        <v>330</v>
      </c>
      <c r="F103" s="91"/>
      <c r="G103" s="298">
        <f t="shared" ref="G103:H105" si="5">G104</f>
        <v>75</v>
      </c>
      <c r="H103" s="298">
        <f t="shared" si="5"/>
        <v>0</v>
      </c>
    </row>
    <row r="104" spans="1:8" ht="25.5" x14ac:dyDescent="0.2">
      <c r="A104" s="304" t="s">
        <v>387</v>
      </c>
      <c r="B104" s="91" t="s">
        <v>37</v>
      </c>
      <c r="C104" s="139" t="s">
        <v>9</v>
      </c>
      <c r="D104" s="139" t="s">
        <v>18</v>
      </c>
      <c r="E104" s="91" t="s">
        <v>330</v>
      </c>
      <c r="F104" s="91" t="s">
        <v>173</v>
      </c>
      <c r="G104" s="295">
        <f t="shared" si="5"/>
        <v>75</v>
      </c>
      <c r="H104" s="295">
        <f t="shared" si="5"/>
        <v>0</v>
      </c>
    </row>
    <row r="105" spans="1:8" ht="25.5" x14ac:dyDescent="0.2">
      <c r="A105" s="304" t="s">
        <v>388</v>
      </c>
      <c r="B105" s="91" t="s">
        <v>37</v>
      </c>
      <c r="C105" s="139" t="s">
        <v>9</v>
      </c>
      <c r="D105" s="139" t="s">
        <v>18</v>
      </c>
      <c r="E105" s="91" t="s">
        <v>330</v>
      </c>
      <c r="F105" s="91" t="s">
        <v>174</v>
      </c>
      <c r="G105" s="295">
        <f t="shared" si="5"/>
        <v>75</v>
      </c>
      <c r="H105" s="295">
        <f t="shared" si="5"/>
        <v>0</v>
      </c>
    </row>
    <row r="106" spans="1:8" ht="25.5" x14ac:dyDescent="0.2">
      <c r="A106" s="305" t="s">
        <v>391</v>
      </c>
      <c r="B106" s="92" t="s">
        <v>37</v>
      </c>
      <c r="C106" s="132" t="s">
        <v>9</v>
      </c>
      <c r="D106" s="132" t="s">
        <v>18</v>
      </c>
      <c r="E106" s="92" t="s">
        <v>330</v>
      </c>
      <c r="F106" s="92" t="s">
        <v>86</v>
      </c>
      <c r="G106" s="293">
        <v>75</v>
      </c>
      <c r="H106" s="293"/>
    </row>
    <row r="107" spans="1:8" ht="25.5" x14ac:dyDescent="0.2">
      <c r="A107" s="303" t="s">
        <v>327</v>
      </c>
      <c r="B107" s="91" t="s">
        <v>37</v>
      </c>
      <c r="C107" s="139" t="s">
        <v>9</v>
      </c>
      <c r="D107" s="139" t="s">
        <v>18</v>
      </c>
      <c r="E107" s="91" t="s">
        <v>331</v>
      </c>
      <c r="F107" s="91"/>
      <c r="G107" s="298">
        <f t="shared" ref="G107:H109" si="6">G108</f>
        <v>60</v>
      </c>
      <c r="H107" s="298">
        <f t="shared" si="6"/>
        <v>0</v>
      </c>
    </row>
    <row r="108" spans="1:8" ht="25.5" x14ac:dyDescent="0.2">
      <c r="A108" s="304" t="s">
        <v>387</v>
      </c>
      <c r="B108" s="91" t="s">
        <v>37</v>
      </c>
      <c r="C108" s="139" t="s">
        <v>9</v>
      </c>
      <c r="D108" s="139" t="s">
        <v>18</v>
      </c>
      <c r="E108" s="91" t="s">
        <v>331</v>
      </c>
      <c r="F108" s="91" t="s">
        <v>173</v>
      </c>
      <c r="G108" s="295">
        <f t="shared" si="6"/>
        <v>60</v>
      </c>
      <c r="H108" s="295">
        <f t="shared" si="6"/>
        <v>0</v>
      </c>
    </row>
    <row r="109" spans="1:8" ht="25.5" x14ac:dyDescent="0.2">
      <c r="A109" s="304" t="s">
        <v>388</v>
      </c>
      <c r="B109" s="91" t="s">
        <v>37</v>
      </c>
      <c r="C109" s="139" t="s">
        <v>9</v>
      </c>
      <c r="D109" s="139" t="s">
        <v>18</v>
      </c>
      <c r="E109" s="91" t="s">
        <v>331</v>
      </c>
      <c r="F109" s="91" t="s">
        <v>174</v>
      </c>
      <c r="G109" s="295">
        <f t="shared" si="6"/>
        <v>60</v>
      </c>
      <c r="H109" s="295">
        <f t="shared" si="6"/>
        <v>0</v>
      </c>
    </row>
    <row r="110" spans="1:8" ht="25.5" x14ac:dyDescent="0.2">
      <c r="A110" s="305" t="s">
        <v>391</v>
      </c>
      <c r="B110" s="92" t="s">
        <v>37</v>
      </c>
      <c r="C110" s="132" t="s">
        <v>9</v>
      </c>
      <c r="D110" s="132" t="s">
        <v>18</v>
      </c>
      <c r="E110" s="92" t="s">
        <v>331</v>
      </c>
      <c r="F110" s="92" t="s">
        <v>86</v>
      </c>
      <c r="G110" s="293">
        <v>60</v>
      </c>
      <c r="H110" s="293"/>
    </row>
    <row r="111" spans="1:8" ht="38.25" x14ac:dyDescent="0.2">
      <c r="A111" s="84" t="s">
        <v>58</v>
      </c>
      <c r="B111" s="91" t="s">
        <v>37</v>
      </c>
      <c r="C111" s="128">
        <v>3</v>
      </c>
      <c r="D111" s="128">
        <v>9</v>
      </c>
      <c r="E111" s="91" t="s">
        <v>7</v>
      </c>
      <c r="F111" s="91" t="s">
        <v>7</v>
      </c>
      <c r="G111" s="295">
        <f>G113</f>
        <v>11415.8</v>
      </c>
      <c r="H111" s="295">
        <f>H113</f>
        <v>11415.8</v>
      </c>
    </row>
    <row r="112" spans="1:8" ht="15" x14ac:dyDescent="0.2">
      <c r="A112" s="84" t="s">
        <v>148</v>
      </c>
      <c r="B112" s="91" t="s">
        <v>37</v>
      </c>
      <c r="C112" s="128">
        <v>3</v>
      </c>
      <c r="D112" s="128">
        <v>9</v>
      </c>
      <c r="E112" s="91" t="s">
        <v>147</v>
      </c>
      <c r="F112" s="91"/>
      <c r="G112" s="295">
        <f>G113</f>
        <v>11415.8</v>
      </c>
      <c r="H112" s="295">
        <f>H113</f>
        <v>11415.8</v>
      </c>
    </row>
    <row r="113" spans="1:8" ht="25.5" x14ac:dyDescent="0.2">
      <c r="A113" s="84" t="s">
        <v>212</v>
      </c>
      <c r="B113" s="91" t="s">
        <v>37</v>
      </c>
      <c r="C113" s="139" t="s">
        <v>9</v>
      </c>
      <c r="D113" s="139" t="s">
        <v>13</v>
      </c>
      <c r="E113" s="91" t="s">
        <v>213</v>
      </c>
      <c r="F113" s="91" t="s">
        <v>7</v>
      </c>
      <c r="G113" s="295">
        <f>G114+G118</f>
        <v>11415.8</v>
      </c>
      <c r="H113" s="295">
        <f>H114+H118</f>
        <v>11415.8</v>
      </c>
    </row>
    <row r="114" spans="1:8" ht="63.75" x14ac:dyDescent="0.2">
      <c r="A114" s="73" t="s">
        <v>404</v>
      </c>
      <c r="B114" s="91" t="s">
        <v>37</v>
      </c>
      <c r="C114" s="128">
        <v>3</v>
      </c>
      <c r="D114" s="128">
        <v>9</v>
      </c>
      <c r="E114" s="91" t="s">
        <v>213</v>
      </c>
      <c r="F114" s="91" t="s">
        <v>171</v>
      </c>
      <c r="G114" s="295">
        <f>G115</f>
        <v>10740.9</v>
      </c>
      <c r="H114" s="295">
        <f>H115</f>
        <v>10740.9</v>
      </c>
    </row>
    <row r="115" spans="1:8" ht="25.5" x14ac:dyDescent="0.2">
      <c r="A115" s="84" t="s">
        <v>172</v>
      </c>
      <c r="B115" s="91" t="s">
        <v>37</v>
      </c>
      <c r="C115" s="128">
        <v>3</v>
      </c>
      <c r="D115" s="128">
        <v>9</v>
      </c>
      <c r="E115" s="91" t="s">
        <v>213</v>
      </c>
      <c r="F115" s="91" t="s">
        <v>170</v>
      </c>
      <c r="G115" s="295">
        <f>SUM(G116:G117)</f>
        <v>10740.9</v>
      </c>
      <c r="H115" s="295">
        <f>SUM(H116:H117)</f>
        <v>10740.9</v>
      </c>
    </row>
    <row r="116" spans="1:8" ht="38.25" x14ac:dyDescent="0.2">
      <c r="A116" s="74" t="s">
        <v>394</v>
      </c>
      <c r="B116" s="92" t="s">
        <v>37</v>
      </c>
      <c r="C116" s="130">
        <v>3</v>
      </c>
      <c r="D116" s="130">
        <v>9</v>
      </c>
      <c r="E116" s="92" t="s">
        <v>213</v>
      </c>
      <c r="F116" s="131" t="s">
        <v>87</v>
      </c>
      <c r="G116" s="293">
        <v>10602.5</v>
      </c>
      <c r="H116" s="293">
        <v>10602.5</v>
      </c>
    </row>
    <row r="117" spans="1:8" ht="38.25" x14ac:dyDescent="0.2">
      <c r="A117" s="74" t="s">
        <v>395</v>
      </c>
      <c r="B117" s="92" t="s">
        <v>37</v>
      </c>
      <c r="C117" s="130">
        <v>3</v>
      </c>
      <c r="D117" s="130">
        <v>9</v>
      </c>
      <c r="E117" s="92" t="s">
        <v>213</v>
      </c>
      <c r="F117" s="131" t="s">
        <v>88</v>
      </c>
      <c r="G117" s="293">
        <v>138.4</v>
      </c>
      <c r="H117" s="293">
        <v>138.4</v>
      </c>
    </row>
    <row r="118" spans="1:8" ht="25.5" x14ac:dyDescent="0.2">
      <c r="A118" s="106" t="s">
        <v>387</v>
      </c>
      <c r="B118" s="91" t="s">
        <v>37</v>
      </c>
      <c r="C118" s="128">
        <v>3</v>
      </c>
      <c r="D118" s="128">
        <v>9</v>
      </c>
      <c r="E118" s="91" t="s">
        <v>213</v>
      </c>
      <c r="F118" s="135" t="s">
        <v>173</v>
      </c>
      <c r="G118" s="295">
        <f>G119</f>
        <v>674.9</v>
      </c>
      <c r="H118" s="295">
        <f>H119</f>
        <v>674.9</v>
      </c>
    </row>
    <row r="119" spans="1:8" ht="25.5" x14ac:dyDescent="0.2">
      <c r="A119" s="106" t="s">
        <v>388</v>
      </c>
      <c r="B119" s="91" t="s">
        <v>37</v>
      </c>
      <c r="C119" s="128">
        <v>3</v>
      </c>
      <c r="D119" s="128">
        <v>9</v>
      </c>
      <c r="E119" s="91" t="s">
        <v>213</v>
      </c>
      <c r="F119" s="135" t="s">
        <v>174</v>
      </c>
      <c r="G119" s="295">
        <f>SUM(G120:G121)</f>
        <v>674.9</v>
      </c>
      <c r="H119" s="295">
        <f>SUM(H120:H121)</f>
        <v>674.9</v>
      </c>
    </row>
    <row r="120" spans="1:8" ht="25.5" x14ac:dyDescent="0.2">
      <c r="A120" s="108" t="s">
        <v>114</v>
      </c>
      <c r="B120" s="92" t="s">
        <v>37</v>
      </c>
      <c r="C120" s="130">
        <v>3</v>
      </c>
      <c r="D120" s="130">
        <v>9</v>
      </c>
      <c r="E120" s="92" t="s">
        <v>213</v>
      </c>
      <c r="F120" s="131" t="s">
        <v>115</v>
      </c>
      <c r="G120" s="293">
        <v>113.1</v>
      </c>
      <c r="H120" s="293">
        <v>113.1</v>
      </c>
    </row>
    <row r="121" spans="1:8" ht="25.5" x14ac:dyDescent="0.2">
      <c r="A121" s="78" t="s">
        <v>391</v>
      </c>
      <c r="B121" s="92" t="s">
        <v>37</v>
      </c>
      <c r="C121" s="130">
        <v>3</v>
      </c>
      <c r="D121" s="130">
        <v>9</v>
      </c>
      <c r="E121" s="92" t="s">
        <v>213</v>
      </c>
      <c r="F121" s="131" t="s">
        <v>86</v>
      </c>
      <c r="G121" s="293">
        <v>561.79999999999995</v>
      </c>
      <c r="H121" s="293">
        <v>561.79999999999995</v>
      </c>
    </row>
    <row r="122" spans="1:8" ht="25.5" x14ac:dyDescent="0.2">
      <c r="A122" s="162" t="s">
        <v>455</v>
      </c>
      <c r="B122" s="142" t="s">
        <v>37</v>
      </c>
      <c r="C122" s="143" t="s">
        <v>9</v>
      </c>
      <c r="D122" s="143" t="s">
        <v>34</v>
      </c>
      <c r="E122" s="142"/>
      <c r="F122" s="142"/>
      <c r="G122" s="295">
        <f>G123</f>
        <v>290</v>
      </c>
      <c r="H122" s="295">
        <f>H123</f>
        <v>0</v>
      </c>
    </row>
    <row r="123" spans="1:8" ht="15" x14ac:dyDescent="0.2">
      <c r="A123" s="84" t="s">
        <v>148</v>
      </c>
      <c r="B123" s="142" t="s">
        <v>37</v>
      </c>
      <c r="C123" s="143" t="s">
        <v>9</v>
      </c>
      <c r="D123" s="143" t="s">
        <v>34</v>
      </c>
      <c r="E123" s="91" t="s">
        <v>147</v>
      </c>
      <c r="F123" s="142"/>
      <c r="G123" s="306">
        <f>G124+G129</f>
        <v>290</v>
      </c>
      <c r="H123" s="306">
        <f>H124+H129</f>
        <v>0</v>
      </c>
    </row>
    <row r="124" spans="1:8" ht="25.5" x14ac:dyDescent="0.2">
      <c r="A124" s="84" t="s">
        <v>202</v>
      </c>
      <c r="B124" s="142" t="s">
        <v>37</v>
      </c>
      <c r="C124" s="143" t="s">
        <v>9</v>
      </c>
      <c r="D124" s="143" t="s">
        <v>34</v>
      </c>
      <c r="E124" s="91" t="s">
        <v>297</v>
      </c>
      <c r="F124" s="142"/>
      <c r="G124" s="295">
        <f t="shared" ref="G124:H127" si="7">G125</f>
        <v>285</v>
      </c>
      <c r="H124" s="295">
        <f t="shared" si="7"/>
        <v>0</v>
      </c>
    </row>
    <row r="125" spans="1:8" ht="38.25" x14ac:dyDescent="0.2">
      <c r="A125" s="84" t="s">
        <v>382</v>
      </c>
      <c r="B125" s="142" t="s">
        <v>37</v>
      </c>
      <c r="C125" s="143" t="s">
        <v>9</v>
      </c>
      <c r="D125" s="143" t="s">
        <v>34</v>
      </c>
      <c r="E125" s="91" t="s">
        <v>383</v>
      </c>
      <c r="F125" s="142"/>
      <c r="G125" s="295">
        <f t="shared" si="7"/>
        <v>285</v>
      </c>
      <c r="H125" s="295">
        <f t="shared" si="7"/>
        <v>0</v>
      </c>
    </row>
    <row r="126" spans="1:8" ht="25.5" x14ac:dyDescent="0.2">
      <c r="A126" s="304" t="s">
        <v>387</v>
      </c>
      <c r="B126" s="91" t="s">
        <v>37</v>
      </c>
      <c r="C126" s="139" t="s">
        <v>9</v>
      </c>
      <c r="D126" s="139" t="s">
        <v>34</v>
      </c>
      <c r="E126" s="91" t="s">
        <v>383</v>
      </c>
      <c r="F126" s="91" t="s">
        <v>173</v>
      </c>
      <c r="G126" s="295">
        <f t="shared" si="7"/>
        <v>285</v>
      </c>
      <c r="H126" s="295">
        <f t="shared" si="7"/>
        <v>0</v>
      </c>
    </row>
    <row r="127" spans="1:8" ht="25.5" x14ac:dyDescent="0.2">
      <c r="A127" s="304" t="s">
        <v>388</v>
      </c>
      <c r="B127" s="91" t="s">
        <v>37</v>
      </c>
      <c r="C127" s="139" t="s">
        <v>9</v>
      </c>
      <c r="D127" s="139" t="s">
        <v>34</v>
      </c>
      <c r="E127" s="91" t="s">
        <v>383</v>
      </c>
      <c r="F127" s="91" t="s">
        <v>174</v>
      </c>
      <c r="G127" s="295">
        <f t="shared" si="7"/>
        <v>285</v>
      </c>
      <c r="H127" s="295">
        <f t="shared" si="7"/>
        <v>0</v>
      </c>
    </row>
    <row r="128" spans="1:8" ht="25.5" x14ac:dyDescent="0.2">
      <c r="A128" s="78" t="s">
        <v>391</v>
      </c>
      <c r="B128" s="92" t="s">
        <v>37</v>
      </c>
      <c r="C128" s="132" t="s">
        <v>9</v>
      </c>
      <c r="D128" s="132" t="s">
        <v>34</v>
      </c>
      <c r="E128" s="92" t="s">
        <v>383</v>
      </c>
      <c r="F128" s="92" t="s">
        <v>86</v>
      </c>
      <c r="G128" s="293">
        <v>285</v>
      </c>
      <c r="H128" s="293"/>
    </row>
    <row r="129" spans="1:8" ht="25.5" x14ac:dyDescent="0.2">
      <c r="A129" s="162" t="s">
        <v>203</v>
      </c>
      <c r="B129" s="142" t="s">
        <v>37</v>
      </c>
      <c r="C129" s="143" t="s">
        <v>9</v>
      </c>
      <c r="D129" s="143" t="s">
        <v>34</v>
      </c>
      <c r="E129" s="91" t="s">
        <v>385</v>
      </c>
      <c r="F129" s="142"/>
      <c r="G129" s="306">
        <f>G131</f>
        <v>5</v>
      </c>
      <c r="H129" s="306">
        <f>H131</f>
        <v>0</v>
      </c>
    </row>
    <row r="130" spans="1:8" ht="25.5" x14ac:dyDescent="0.2">
      <c r="A130" s="162" t="s">
        <v>384</v>
      </c>
      <c r="B130" s="142" t="s">
        <v>37</v>
      </c>
      <c r="C130" s="143" t="s">
        <v>9</v>
      </c>
      <c r="D130" s="143" t="s">
        <v>34</v>
      </c>
      <c r="E130" s="91" t="s">
        <v>386</v>
      </c>
      <c r="F130" s="142"/>
      <c r="G130" s="306">
        <f t="shared" ref="G130:H132" si="8">G131</f>
        <v>5</v>
      </c>
      <c r="H130" s="306">
        <f t="shared" si="8"/>
        <v>0</v>
      </c>
    </row>
    <row r="131" spans="1:8" ht="25.5" x14ac:dyDescent="0.2">
      <c r="A131" s="304" t="s">
        <v>387</v>
      </c>
      <c r="B131" s="91" t="s">
        <v>37</v>
      </c>
      <c r="C131" s="139" t="s">
        <v>9</v>
      </c>
      <c r="D131" s="139" t="s">
        <v>34</v>
      </c>
      <c r="E131" s="91" t="s">
        <v>386</v>
      </c>
      <c r="F131" s="91" t="s">
        <v>173</v>
      </c>
      <c r="G131" s="295">
        <f t="shared" si="8"/>
        <v>5</v>
      </c>
      <c r="H131" s="295">
        <f t="shared" si="8"/>
        <v>0</v>
      </c>
    </row>
    <row r="132" spans="1:8" ht="25.5" x14ac:dyDescent="0.2">
      <c r="A132" s="304" t="s">
        <v>388</v>
      </c>
      <c r="B132" s="91" t="s">
        <v>37</v>
      </c>
      <c r="C132" s="139" t="s">
        <v>9</v>
      </c>
      <c r="D132" s="139" t="s">
        <v>34</v>
      </c>
      <c r="E132" s="91" t="s">
        <v>386</v>
      </c>
      <c r="F132" s="91" t="s">
        <v>174</v>
      </c>
      <c r="G132" s="295">
        <f t="shared" si="8"/>
        <v>5</v>
      </c>
      <c r="H132" s="295">
        <f t="shared" si="8"/>
        <v>0</v>
      </c>
    </row>
    <row r="133" spans="1:8" ht="25.5" x14ac:dyDescent="0.2">
      <c r="A133" s="78" t="s">
        <v>391</v>
      </c>
      <c r="B133" s="92" t="s">
        <v>37</v>
      </c>
      <c r="C133" s="132" t="s">
        <v>9</v>
      </c>
      <c r="D133" s="132" t="s">
        <v>34</v>
      </c>
      <c r="E133" s="92" t="s">
        <v>386</v>
      </c>
      <c r="F133" s="92" t="s">
        <v>86</v>
      </c>
      <c r="G133" s="293">
        <v>5</v>
      </c>
      <c r="H133" s="293"/>
    </row>
    <row r="134" spans="1:8" ht="14.25" x14ac:dyDescent="0.2">
      <c r="A134" s="155" t="s">
        <v>50</v>
      </c>
      <c r="B134" s="136" t="s">
        <v>37</v>
      </c>
      <c r="C134" s="137" t="s">
        <v>10</v>
      </c>
      <c r="D134" s="137" t="s">
        <v>56</v>
      </c>
      <c r="E134" s="136" t="s">
        <v>7</v>
      </c>
      <c r="F134" s="136" t="s">
        <v>7</v>
      </c>
      <c r="G134" s="307">
        <f>G135+G142+G147+G165</f>
        <v>20439.699999999997</v>
      </c>
      <c r="H134" s="307">
        <f>H135+H142+H147+H165</f>
        <v>18634.699999999997</v>
      </c>
    </row>
    <row r="135" spans="1:8" ht="15" x14ac:dyDescent="0.2">
      <c r="A135" s="196" t="s">
        <v>60</v>
      </c>
      <c r="B135" s="91" t="s">
        <v>37</v>
      </c>
      <c r="C135" s="138" t="s">
        <v>10</v>
      </c>
      <c r="D135" s="138" t="s">
        <v>16</v>
      </c>
      <c r="E135" s="91"/>
      <c r="F135" s="91"/>
      <c r="G135" s="298">
        <f t="shared" ref="G135:H140" si="9">G136</f>
        <v>35</v>
      </c>
      <c r="H135" s="298">
        <f t="shared" si="9"/>
        <v>0</v>
      </c>
    </row>
    <row r="136" spans="1:8" ht="15" x14ac:dyDescent="0.2">
      <c r="A136" s="84" t="s">
        <v>148</v>
      </c>
      <c r="B136" s="91" t="s">
        <v>37</v>
      </c>
      <c r="C136" s="138" t="s">
        <v>10</v>
      </c>
      <c r="D136" s="138" t="s">
        <v>16</v>
      </c>
      <c r="E136" s="91" t="s">
        <v>147</v>
      </c>
      <c r="F136" s="91"/>
      <c r="G136" s="298">
        <f t="shared" si="9"/>
        <v>35</v>
      </c>
      <c r="H136" s="298">
        <f t="shared" si="9"/>
        <v>0</v>
      </c>
    </row>
    <row r="137" spans="1:8" ht="25.5" x14ac:dyDescent="0.2">
      <c r="A137" s="84" t="s">
        <v>208</v>
      </c>
      <c r="B137" s="91" t="s">
        <v>37</v>
      </c>
      <c r="C137" s="138" t="s">
        <v>10</v>
      </c>
      <c r="D137" s="138" t="s">
        <v>16</v>
      </c>
      <c r="E137" s="91" t="s">
        <v>301</v>
      </c>
      <c r="F137" s="91"/>
      <c r="G137" s="298">
        <f t="shared" si="9"/>
        <v>35</v>
      </c>
      <c r="H137" s="298">
        <f t="shared" si="9"/>
        <v>0</v>
      </c>
    </row>
    <row r="138" spans="1:8" ht="15" x14ac:dyDescent="0.2">
      <c r="A138" s="84" t="s">
        <v>302</v>
      </c>
      <c r="B138" s="91" t="s">
        <v>37</v>
      </c>
      <c r="C138" s="138" t="s">
        <v>10</v>
      </c>
      <c r="D138" s="138" t="s">
        <v>16</v>
      </c>
      <c r="E138" s="91" t="s">
        <v>303</v>
      </c>
      <c r="F138" s="91"/>
      <c r="G138" s="298">
        <f t="shared" si="9"/>
        <v>35</v>
      </c>
      <c r="H138" s="298">
        <f t="shared" si="9"/>
        <v>0</v>
      </c>
    </row>
    <row r="139" spans="1:8" ht="25.5" x14ac:dyDescent="0.2">
      <c r="A139" s="304" t="s">
        <v>387</v>
      </c>
      <c r="B139" s="91" t="s">
        <v>37</v>
      </c>
      <c r="C139" s="138" t="s">
        <v>10</v>
      </c>
      <c r="D139" s="138" t="s">
        <v>16</v>
      </c>
      <c r="E139" s="91" t="s">
        <v>303</v>
      </c>
      <c r="F139" s="91" t="s">
        <v>173</v>
      </c>
      <c r="G139" s="298">
        <f t="shared" si="9"/>
        <v>35</v>
      </c>
      <c r="H139" s="298">
        <f t="shared" si="9"/>
        <v>0</v>
      </c>
    </row>
    <row r="140" spans="1:8" ht="25.5" x14ac:dyDescent="0.2">
      <c r="A140" s="304" t="s">
        <v>388</v>
      </c>
      <c r="B140" s="91" t="s">
        <v>37</v>
      </c>
      <c r="C140" s="138" t="s">
        <v>10</v>
      </c>
      <c r="D140" s="138" t="s">
        <v>16</v>
      </c>
      <c r="E140" s="91" t="s">
        <v>303</v>
      </c>
      <c r="F140" s="91" t="s">
        <v>174</v>
      </c>
      <c r="G140" s="298">
        <f t="shared" si="9"/>
        <v>35</v>
      </c>
      <c r="H140" s="298">
        <f t="shared" si="9"/>
        <v>0</v>
      </c>
    </row>
    <row r="141" spans="1:8" ht="25.5" x14ac:dyDescent="0.2">
      <c r="A141" s="78" t="s">
        <v>391</v>
      </c>
      <c r="B141" s="92" t="s">
        <v>37</v>
      </c>
      <c r="C141" s="132" t="s">
        <v>10</v>
      </c>
      <c r="D141" s="132" t="s">
        <v>16</v>
      </c>
      <c r="E141" s="92" t="s">
        <v>303</v>
      </c>
      <c r="F141" s="92" t="s">
        <v>86</v>
      </c>
      <c r="G141" s="293">
        <v>35</v>
      </c>
      <c r="H141" s="293"/>
    </row>
    <row r="142" spans="1:8" ht="15" x14ac:dyDescent="0.2">
      <c r="A142" s="84" t="s">
        <v>30</v>
      </c>
      <c r="B142" s="91" t="s">
        <v>37</v>
      </c>
      <c r="C142" s="138" t="s">
        <v>10</v>
      </c>
      <c r="D142" s="138" t="s">
        <v>22</v>
      </c>
      <c r="E142" s="91" t="s">
        <v>7</v>
      </c>
      <c r="F142" s="91" t="s">
        <v>7</v>
      </c>
      <c r="G142" s="298">
        <f t="shared" ref="G142:H145" si="10">G143</f>
        <v>109.8</v>
      </c>
      <c r="H142" s="298">
        <f t="shared" si="10"/>
        <v>109.8</v>
      </c>
    </row>
    <row r="143" spans="1:8" ht="15" x14ac:dyDescent="0.2">
      <c r="A143" s="84" t="s">
        <v>148</v>
      </c>
      <c r="B143" s="91" t="s">
        <v>37</v>
      </c>
      <c r="C143" s="139" t="s">
        <v>10</v>
      </c>
      <c r="D143" s="139" t="s">
        <v>22</v>
      </c>
      <c r="E143" s="91" t="s">
        <v>147</v>
      </c>
      <c r="F143" s="91" t="s">
        <v>7</v>
      </c>
      <c r="G143" s="295">
        <f t="shared" si="10"/>
        <v>109.8</v>
      </c>
      <c r="H143" s="295">
        <f t="shared" si="10"/>
        <v>109.8</v>
      </c>
    </row>
    <row r="144" spans="1:8" ht="63.75" x14ac:dyDescent="0.2">
      <c r="A144" s="308" t="s">
        <v>437</v>
      </c>
      <c r="B144" s="91" t="s">
        <v>37</v>
      </c>
      <c r="C144" s="139" t="s">
        <v>10</v>
      </c>
      <c r="D144" s="139" t="s">
        <v>22</v>
      </c>
      <c r="E144" s="91" t="s">
        <v>436</v>
      </c>
      <c r="F144" s="91"/>
      <c r="G144" s="295">
        <f>G145</f>
        <v>109.8</v>
      </c>
      <c r="H144" s="295">
        <f t="shared" si="10"/>
        <v>109.8</v>
      </c>
    </row>
    <row r="145" spans="1:8" ht="15" x14ac:dyDescent="0.2">
      <c r="A145" s="106" t="s">
        <v>175</v>
      </c>
      <c r="B145" s="91" t="s">
        <v>37</v>
      </c>
      <c r="C145" s="139" t="s">
        <v>10</v>
      </c>
      <c r="D145" s="139" t="s">
        <v>22</v>
      </c>
      <c r="E145" s="91" t="s">
        <v>436</v>
      </c>
      <c r="F145" s="91" t="s">
        <v>176</v>
      </c>
      <c r="G145" s="295">
        <f>G146</f>
        <v>109.8</v>
      </c>
      <c r="H145" s="295">
        <f t="shared" si="10"/>
        <v>109.8</v>
      </c>
    </row>
    <row r="146" spans="1:8" ht="38.25" x14ac:dyDescent="0.2">
      <c r="A146" s="151" t="s">
        <v>154</v>
      </c>
      <c r="B146" s="92" t="s">
        <v>37</v>
      </c>
      <c r="C146" s="132" t="s">
        <v>10</v>
      </c>
      <c r="D146" s="132" t="s">
        <v>22</v>
      </c>
      <c r="E146" s="92" t="s">
        <v>436</v>
      </c>
      <c r="F146" s="92" t="s">
        <v>91</v>
      </c>
      <c r="G146" s="293">
        <v>109.8</v>
      </c>
      <c r="H146" s="293">
        <v>109.8</v>
      </c>
    </row>
    <row r="147" spans="1:8" ht="15" x14ac:dyDescent="0.2">
      <c r="A147" s="84" t="s">
        <v>68</v>
      </c>
      <c r="B147" s="91" t="s">
        <v>37</v>
      </c>
      <c r="C147" s="139" t="s">
        <v>10</v>
      </c>
      <c r="D147" s="139" t="s">
        <v>13</v>
      </c>
      <c r="E147" s="91" t="s">
        <v>7</v>
      </c>
      <c r="F147" s="91" t="s">
        <v>7</v>
      </c>
      <c r="G147" s="295">
        <f>G148</f>
        <v>14266</v>
      </c>
      <c r="H147" s="295">
        <f>H148</f>
        <v>13966</v>
      </c>
    </row>
    <row r="148" spans="1:8" ht="15" x14ac:dyDescent="0.2">
      <c r="A148" s="84" t="s">
        <v>148</v>
      </c>
      <c r="B148" s="91" t="s">
        <v>37</v>
      </c>
      <c r="C148" s="139" t="s">
        <v>10</v>
      </c>
      <c r="D148" s="139" t="s">
        <v>13</v>
      </c>
      <c r="E148" s="91" t="s">
        <v>147</v>
      </c>
      <c r="F148" s="91"/>
      <c r="G148" s="295">
        <f>G149+G157+G161+G153</f>
        <v>14266</v>
      </c>
      <c r="H148" s="295">
        <f>H149+H157+H161+H153</f>
        <v>13966</v>
      </c>
    </row>
    <row r="149" spans="1:8" ht="38.25" x14ac:dyDescent="0.2">
      <c r="A149" s="84" t="s">
        <v>440</v>
      </c>
      <c r="B149" s="91" t="s">
        <v>37</v>
      </c>
      <c r="C149" s="139" t="s">
        <v>10</v>
      </c>
      <c r="D149" s="139" t="s">
        <v>13</v>
      </c>
      <c r="E149" s="91" t="s">
        <v>438</v>
      </c>
      <c r="F149" s="91"/>
      <c r="G149" s="295">
        <f t="shared" ref="G149:H151" si="11">G150</f>
        <v>3332</v>
      </c>
      <c r="H149" s="295">
        <f t="shared" si="11"/>
        <v>3032</v>
      </c>
    </row>
    <row r="150" spans="1:8" ht="25.5" x14ac:dyDescent="0.2">
      <c r="A150" s="106" t="s">
        <v>387</v>
      </c>
      <c r="B150" s="91" t="s">
        <v>37</v>
      </c>
      <c r="C150" s="139" t="s">
        <v>10</v>
      </c>
      <c r="D150" s="139" t="s">
        <v>13</v>
      </c>
      <c r="E150" s="91" t="s">
        <v>438</v>
      </c>
      <c r="F150" s="91" t="s">
        <v>173</v>
      </c>
      <c r="G150" s="295">
        <f t="shared" si="11"/>
        <v>3332</v>
      </c>
      <c r="H150" s="295">
        <f t="shared" si="11"/>
        <v>3032</v>
      </c>
    </row>
    <row r="151" spans="1:8" ht="51" x14ac:dyDescent="0.2">
      <c r="A151" s="106" t="s">
        <v>371</v>
      </c>
      <c r="B151" s="91" t="s">
        <v>37</v>
      </c>
      <c r="C151" s="139" t="s">
        <v>10</v>
      </c>
      <c r="D151" s="139" t="s">
        <v>13</v>
      </c>
      <c r="E151" s="91" t="s">
        <v>438</v>
      </c>
      <c r="F151" s="91" t="s">
        <v>174</v>
      </c>
      <c r="G151" s="295">
        <f t="shared" si="11"/>
        <v>3332</v>
      </c>
      <c r="H151" s="295">
        <f t="shared" si="11"/>
        <v>3032</v>
      </c>
    </row>
    <row r="152" spans="1:8" ht="38.25" x14ac:dyDescent="0.2">
      <c r="A152" s="78" t="s">
        <v>365</v>
      </c>
      <c r="B152" s="92" t="s">
        <v>37</v>
      </c>
      <c r="C152" s="132" t="s">
        <v>10</v>
      </c>
      <c r="D152" s="132" t="s">
        <v>13</v>
      </c>
      <c r="E152" s="92" t="s">
        <v>438</v>
      </c>
      <c r="F152" s="92" t="s">
        <v>86</v>
      </c>
      <c r="G152" s="293">
        <v>3332</v>
      </c>
      <c r="H152" s="293">
        <v>3032</v>
      </c>
    </row>
    <row r="153" spans="1:8" ht="38.25" x14ac:dyDescent="0.2">
      <c r="A153" s="84" t="s">
        <v>441</v>
      </c>
      <c r="B153" s="91" t="s">
        <v>37</v>
      </c>
      <c r="C153" s="139" t="s">
        <v>10</v>
      </c>
      <c r="D153" s="139" t="s">
        <v>13</v>
      </c>
      <c r="E153" s="91" t="s">
        <v>439</v>
      </c>
      <c r="F153" s="91"/>
      <c r="G153" s="295">
        <f t="shared" ref="G153:H155" si="12">G154</f>
        <v>470</v>
      </c>
      <c r="H153" s="295">
        <f t="shared" si="12"/>
        <v>470</v>
      </c>
    </row>
    <row r="154" spans="1:8" ht="38.25" x14ac:dyDescent="0.2">
      <c r="A154" s="106" t="s">
        <v>370</v>
      </c>
      <c r="B154" s="91" t="s">
        <v>37</v>
      </c>
      <c r="C154" s="139" t="s">
        <v>10</v>
      </c>
      <c r="D154" s="139" t="s">
        <v>13</v>
      </c>
      <c r="E154" s="91" t="s">
        <v>439</v>
      </c>
      <c r="F154" s="91" t="s">
        <v>173</v>
      </c>
      <c r="G154" s="295">
        <f t="shared" si="12"/>
        <v>470</v>
      </c>
      <c r="H154" s="295">
        <f t="shared" si="12"/>
        <v>470</v>
      </c>
    </row>
    <row r="155" spans="1:8" ht="51" x14ac:dyDescent="0.2">
      <c r="A155" s="106" t="s">
        <v>371</v>
      </c>
      <c r="B155" s="91" t="s">
        <v>37</v>
      </c>
      <c r="C155" s="139" t="s">
        <v>10</v>
      </c>
      <c r="D155" s="139" t="s">
        <v>13</v>
      </c>
      <c r="E155" s="91" t="s">
        <v>439</v>
      </c>
      <c r="F155" s="91" t="s">
        <v>174</v>
      </c>
      <c r="G155" s="295">
        <f t="shared" si="12"/>
        <v>470</v>
      </c>
      <c r="H155" s="295">
        <f t="shared" si="12"/>
        <v>470</v>
      </c>
    </row>
    <row r="156" spans="1:8" ht="38.25" x14ac:dyDescent="0.2">
      <c r="A156" s="78" t="s">
        <v>365</v>
      </c>
      <c r="B156" s="92" t="s">
        <v>37</v>
      </c>
      <c r="C156" s="132" t="s">
        <v>10</v>
      </c>
      <c r="D156" s="132" t="s">
        <v>13</v>
      </c>
      <c r="E156" s="92" t="s">
        <v>439</v>
      </c>
      <c r="F156" s="92" t="s">
        <v>86</v>
      </c>
      <c r="G156" s="293">
        <v>470</v>
      </c>
      <c r="H156" s="293">
        <v>470</v>
      </c>
    </row>
    <row r="157" spans="1:8" ht="38.25" x14ac:dyDescent="0.2">
      <c r="A157" s="84" t="s">
        <v>442</v>
      </c>
      <c r="B157" s="91" t="s">
        <v>37</v>
      </c>
      <c r="C157" s="139" t="s">
        <v>10</v>
      </c>
      <c r="D157" s="139" t="s">
        <v>13</v>
      </c>
      <c r="E157" s="91" t="s">
        <v>443</v>
      </c>
      <c r="F157" s="142"/>
      <c r="G157" s="306">
        <f t="shared" ref="G157:H159" si="13">G158</f>
        <v>5000</v>
      </c>
      <c r="H157" s="306">
        <f t="shared" si="13"/>
        <v>5000</v>
      </c>
    </row>
    <row r="158" spans="1:8" ht="38.25" x14ac:dyDescent="0.2">
      <c r="A158" s="106" t="s">
        <v>370</v>
      </c>
      <c r="B158" s="91" t="s">
        <v>37</v>
      </c>
      <c r="C158" s="139" t="s">
        <v>10</v>
      </c>
      <c r="D158" s="139" t="s">
        <v>13</v>
      </c>
      <c r="E158" s="91" t="s">
        <v>443</v>
      </c>
      <c r="F158" s="91" t="s">
        <v>173</v>
      </c>
      <c r="G158" s="306">
        <f t="shared" si="13"/>
        <v>5000</v>
      </c>
      <c r="H158" s="306">
        <f t="shared" si="13"/>
        <v>5000</v>
      </c>
    </row>
    <row r="159" spans="1:8" ht="25.5" x14ac:dyDescent="0.2">
      <c r="A159" s="106" t="s">
        <v>388</v>
      </c>
      <c r="B159" s="91" t="s">
        <v>37</v>
      </c>
      <c r="C159" s="139" t="s">
        <v>10</v>
      </c>
      <c r="D159" s="139" t="s">
        <v>13</v>
      </c>
      <c r="E159" s="91" t="s">
        <v>443</v>
      </c>
      <c r="F159" s="91" t="s">
        <v>174</v>
      </c>
      <c r="G159" s="306">
        <f t="shared" si="13"/>
        <v>5000</v>
      </c>
      <c r="H159" s="306">
        <f t="shared" si="13"/>
        <v>5000</v>
      </c>
    </row>
    <row r="160" spans="1:8" ht="25.5" x14ac:dyDescent="0.2">
      <c r="A160" s="78" t="s">
        <v>391</v>
      </c>
      <c r="B160" s="92" t="s">
        <v>37</v>
      </c>
      <c r="C160" s="132" t="s">
        <v>10</v>
      </c>
      <c r="D160" s="132" t="s">
        <v>13</v>
      </c>
      <c r="E160" s="92" t="s">
        <v>443</v>
      </c>
      <c r="F160" s="92" t="s">
        <v>86</v>
      </c>
      <c r="G160" s="293">
        <v>5000</v>
      </c>
      <c r="H160" s="293">
        <v>5000</v>
      </c>
    </row>
    <row r="161" spans="1:8" ht="51" x14ac:dyDescent="0.2">
      <c r="A161" s="162" t="s">
        <v>445</v>
      </c>
      <c r="B161" s="142" t="s">
        <v>37</v>
      </c>
      <c r="C161" s="143" t="s">
        <v>10</v>
      </c>
      <c r="D161" s="143" t="s">
        <v>13</v>
      </c>
      <c r="E161" s="142" t="s">
        <v>444</v>
      </c>
      <c r="F161" s="142"/>
      <c r="G161" s="306">
        <f t="shared" ref="G161:H163" si="14">G162</f>
        <v>5464</v>
      </c>
      <c r="H161" s="306">
        <f t="shared" si="14"/>
        <v>5464</v>
      </c>
    </row>
    <row r="162" spans="1:8" ht="25.5" x14ac:dyDescent="0.2">
      <c r="A162" s="106" t="s">
        <v>387</v>
      </c>
      <c r="B162" s="142" t="s">
        <v>37</v>
      </c>
      <c r="C162" s="143" t="s">
        <v>10</v>
      </c>
      <c r="D162" s="143" t="s">
        <v>13</v>
      </c>
      <c r="E162" s="142" t="s">
        <v>444</v>
      </c>
      <c r="F162" s="142" t="s">
        <v>173</v>
      </c>
      <c r="G162" s="306">
        <f t="shared" si="14"/>
        <v>5464</v>
      </c>
      <c r="H162" s="306">
        <f t="shared" si="14"/>
        <v>5464</v>
      </c>
    </row>
    <row r="163" spans="1:8" ht="25.5" x14ac:dyDescent="0.2">
      <c r="A163" s="106" t="s">
        <v>388</v>
      </c>
      <c r="B163" s="142" t="s">
        <v>37</v>
      </c>
      <c r="C163" s="143" t="s">
        <v>10</v>
      </c>
      <c r="D163" s="143" t="s">
        <v>13</v>
      </c>
      <c r="E163" s="142" t="s">
        <v>444</v>
      </c>
      <c r="F163" s="142" t="s">
        <v>174</v>
      </c>
      <c r="G163" s="306">
        <f t="shared" si="14"/>
        <v>5464</v>
      </c>
      <c r="H163" s="306">
        <f t="shared" si="14"/>
        <v>5464</v>
      </c>
    </row>
    <row r="164" spans="1:8" ht="25.5" x14ac:dyDescent="0.2">
      <c r="A164" s="78" t="s">
        <v>391</v>
      </c>
      <c r="B164" s="92" t="s">
        <v>37</v>
      </c>
      <c r="C164" s="132" t="s">
        <v>10</v>
      </c>
      <c r="D164" s="132" t="s">
        <v>13</v>
      </c>
      <c r="E164" s="92" t="s">
        <v>444</v>
      </c>
      <c r="F164" s="92" t="s">
        <v>86</v>
      </c>
      <c r="G164" s="293">
        <v>5464</v>
      </c>
      <c r="H164" s="293">
        <v>5464</v>
      </c>
    </row>
    <row r="165" spans="1:8" ht="15" x14ac:dyDescent="0.2">
      <c r="A165" s="84" t="s">
        <v>28</v>
      </c>
      <c r="B165" s="91" t="s">
        <v>37</v>
      </c>
      <c r="C165" s="138" t="s">
        <v>10</v>
      </c>
      <c r="D165" s="138" t="s">
        <v>27</v>
      </c>
      <c r="E165" s="91" t="s">
        <v>7</v>
      </c>
      <c r="F165" s="91" t="s">
        <v>7</v>
      </c>
      <c r="G165" s="295">
        <f>G166</f>
        <v>6028.9</v>
      </c>
      <c r="H165" s="295">
        <f>H166</f>
        <v>4558.8999999999996</v>
      </c>
    </row>
    <row r="166" spans="1:8" ht="15" x14ac:dyDescent="0.2">
      <c r="A166" s="84" t="s">
        <v>148</v>
      </c>
      <c r="B166" s="91" t="s">
        <v>37</v>
      </c>
      <c r="C166" s="139" t="s">
        <v>10</v>
      </c>
      <c r="D166" s="139" t="s">
        <v>27</v>
      </c>
      <c r="E166" s="91" t="s">
        <v>147</v>
      </c>
      <c r="F166" s="91"/>
      <c r="G166" s="295">
        <f>G167+G173+G176</f>
        <v>6028.9</v>
      </c>
      <c r="H166" s="295">
        <f>H167+H173+H176</f>
        <v>4558.8999999999996</v>
      </c>
    </row>
    <row r="167" spans="1:8" ht="38.25" x14ac:dyDescent="0.2">
      <c r="A167" s="84" t="s">
        <v>503</v>
      </c>
      <c r="B167" s="91" t="s">
        <v>37</v>
      </c>
      <c r="C167" s="138" t="s">
        <v>10</v>
      </c>
      <c r="D167" s="138" t="s">
        <v>27</v>
      </c>
      <c r="E167" s="91" t="s">
        <v>492</v>
      </c>
      <c r="F167" s="91"/>
      <c r="G167" s="298">
        <f>G168+G171</f>
        <v>1470</v>
      </c>
      <c r="H167" s="298">
        <f>H168+H171</f>
        <v>0</v>
      </c>
    </row>
    <row r="168" spans="1:8" ht="25.5" x14ac:dyDescent="0.2">
      <c r="A168" s="106" t="s">
        <v>387</v>
      </c>
      <c r="B168" s="142" t="s">
        <v>37</v>
      </c>
      <c r="C168" s="143" t="s">
        <v>10</v>
      </c>
      <c r="D168" s="143" t="s">
        <v>27</v>
      </c>
      <c r="E168" s="91" t="s">
        <v>492</v>
      </c>
      <c r="F168" s="142" t="s">
        <v>173</v>
      </c>
      <c r="G168" s="306">
        <f>G169</f>
        <v>180</v>
      </c>
      <c r="H168" s="306">
        <f>H169</f>
        <v>0</v>
      </c>
    </row>
    <row r="169" spans="1:8" ht="25.5" x14ac:dyDescent="0.2">
      <c r="A169" s="304" t="s">
        <v>388</v>
      </c>
      <c r="B169" s="142" t="s">
        <v>37</v>
      </c>
      <c r="C169" s="143" t="s">
        <v>10</v>
      </c>
      <c r="D169" s="143" t="s">
        <v>27</v>
      </c>
      <c r="E169" s="91" t="s">
        <v>492</v>
      </c>
      <c r="F169" s="142" t="s">
        <v>174</v>
      </c>
      <c r="G169" s="298">
        <f>G170</f>
        <v>180</v>
      </c>
      <c r="H169" s="298">
        <f>H170</f>
        <v>0</v>
      </c>
    </row>
    <row r="170" spans="1:8" ht="25.5" x14ac:dyDescent="0.2">
      <c r="A170" s="78" t="s">
        <v>391</v>
      </c>
      <c r="B170" s="92" t="s">
        <v>37</v>
      </c>
      <c r="C170" s="132" t="s">
        <v>10</v>
      </c>
      <c r="D170" s="132" t="s">
        <v>27</v>
      </c>
      <c r="E170" s="92" t="s">
        <v>492</v>
      </c>
      <c r="F170" s="92" t="s">
        <v>86</v>
      </c>
      <c r="G170" s="293">
        <v>180</v>
      </c>
      <c r="H170" s="293"/>
    </row>
    <row r="171" spans="1:8" ht="15" x14ac:dyDescent="0.2">
      <c r="A171" s="106" t="s">
        <v>175</v>
      </c>
      <c r="B171" s="91" t="s">
        <v>37</v>
      </c>
      <c r="C171" s="138" t="s">
        <v>10</v>
      </c>
      <c r="D171" s="138" t="s">
        <v>27</v>
      </c>
      <c r="E171" s="91" t="s">
        <v>492</v>
      </c>
      <c r="F171" s="91" t="s">
        <v>176</v>
      </c>
      <c r="G171" s="298">
        <f>G172</f>
        <v>1290</v>
      </c>
      <c r="H171" s="298">
        <f>H172</f>
        <v>0</v>
      </c>
    </row>
    <row r="172" spans="1:8" ht="38.25" x14ac:dyDescent="0.2">
      <c r="A172" s="151" t="s">
        <v>154</v>
      </c>
      <c r="B172" s="92" t="s">
        <v>37</v>
      </c>
      <c r="C172" s="132" t="s">
        <v>10</v>
      </c>
      <c r="D172" s="132" t="s">
        <v>27</v>
      </c>
      <c r="E172" s="92" t="s">
        <v>492</v>
      </c>
      <c r="F172" s="92" t="s">
        <v>91</v>
      </c>
      <c r="G172" s="293">
        <v>1290</v>
      </c>
      <c r="H172" s="293"/>
    </row>
    <row r="173" spans="1:8" ht="51" x14ac:dyDescent="0.2">
      <c r="A173" s="196" t="s">
        <v>424</v>
      </c>
      <c r="B173" s="91" t="s">
        <v>37</v>
      </c>
      <c r="C173" s="138" t="s">
        <v>10</v>
      </c>
      <c r="D173" s="138" t="s">
        <v>27</v>
      </c>
      <c r="E173" s="91" t="s">
        <v>414</v>
      </c>
      <c r="F173" s="91" t="s">
        <v>7</v>
      </c>
      <c r="G173" s="298">
        <f>G175</f>
        <v>4500</v>
      </c>
      <c r="H173" s="298">
        <f>H174</f>
        <v>4500</v>
      </c>
    </row>
    <row r="174" spans="1:8" ht="15" x14ac:dyDescent="0.2">
      <c r="A174" s="304" t="s">
        <v>175</v>
      </c>
      <c r="B174" s="91" t="s">
        <v>37</v>
      </c>
      <c r="C174" s="138" t="s">
        <v>10</v>
      </c>
      <c r="D174" s="138" t="s">
        <v>27</v>
      </c>
      <c r="E174" s="91" t="s">
        <v>414</v>
      </c>
      <c r="F174" s="91" t="s">
        <v>176</v>
      </c>
      <c r="G174" s="298">
        <f>G175</f>
        <v>4500</v>
      </c>
      <c r="H174" s="298">
        <f>H175</f>
        <v>4500</v>
      </c>
    </row>
    <row r="175" spans="1:8" ht="38.25" x14ac:dyDescent="0.2">
      <c r="A175" s="151" t="s">
        <v>154</v>
      </c>
      <c r="B175" s="92" t="s">
        <v>37</v>
      </c>
      <c r="C175" s="132" t="s">
        <v>10</v>
      </c>
      <c r="D175" s="132" t="s">
        <v>27</v>
      </c>
      <c r="E175" s="92" t="s">
        <v>414</v>
      </c>
      <c r="F175" s="92" t="s">
        <v>91</v>
      </c>
      <c r="G175" s="293">
        <v>4500</v>
      </c>
      <c r="H175" s="293">
        <v>4500</v>
      </c>
    </row>
    <row r="176" spans="1:8" ht="63.75" x14ac:dyDescent="0.2">
      <c r="A176" s="152" t="s">
        <v>425</v>
      </c>
      <c r="B176" s="91" t="s">
        <v>37</v>
      </c>
      <c r="C176" s="138" t="s">
        <v>10</v>
      </c>
      <c r="D176" s="138" t="s">
        <v>27</v>
      </c>
      <c r="E176" s="91" t="s">
        <v>415</v>
      </c>
      <c r="F176" s="91"/>
      <c r="G176" s="298">
        <f>G177+G180</f>
        <v>58.9</v>
      </c>
      <c r="H176" s="298">
        <f>H177+H180</f>
        <v>58.9</v>
      </c>
    </row>
    <row r="177" spans="1:8" ht="63.75" x14ac:dyDescent="0.2">
      <c r="A177" s="73" t="s">
        <v>404</v>
      </c>
      <c r="B177" s="91" t="s">
        <v>37</v>
      </c>
      <c r="C177" s="138" t="s">
        <v>10</v>
      </c>
      <c r="D177" s="138" t="s">
        <v>27</v>
      </c>
      <c r="E177" s="91" t="s">
        <v>415</v>
      </c>
      <c r="F177" s="91" t="s">
        <v>171</v>
      </c>
      <c r="G177" s="298">
        <f>G178</f>
        <v>55.9</v>
      </c>
      <c r="H177" s="298">
        <f>H178</f>
        <v>55.9</v>
      </c>
    </row>
    <row r="178" spans="1:8" ht="25.5" x14ac:dyDescent="0.2">
      <c r="A178" s="152" t="s">
        <v>172</v>
      </c>
      <c r="B178" s="91" t="s">
        <v>37</v>
      </c>
      <c r="C178" s="138" t="s">
        <v>10</v>
      </c>
      <c r="D178" s="138" t="s">
        <v>27</v>
      </c>
      <c r="E178" s="91" t="s">
        <v>415</v>
      </c>
      <c r="F178" s="91" t="s">
        <v>170</v>
      </c>
      <c r="G178" s="298">
        <f>G179</f>
        <v>55.9</v>
      </c>
      <c r="H178" s="298">
        <f>H179</f>
        <v>55.9</v>
      </c>
    </row>
    <row r="179" spans="1:8" ht="38.25" x14ac:dyDescent="0.2">
      <c r="A179" s="74" t="s">
        <v>398</v>
      </c>
      <c r="B179" s="92" t="s">
        <v>37</v>
      </c>
      <c r="C179" s="132" t="s">
        <v>10</v>
      </c>
      <c r="D179" s="132" t="s">
        <v>27</v>
      </c>
      <c r="E179" s="92" t="s">
        <v>415</v>
      </c>
      <c r="F179" s="92" t="s">
        <v>87</v>
      </c>
      <c r="G179" s="293">
        <f>58.9-G182</f>
        <v>55.9</v>
      </c>
      <c r="H179" s="293">
        <f>58.9-H182</f>
        <v>55.9</v>
      </c>
    </row>
    <row r="180" spans="1:8" ht="25.5" x14ac:dyDescent="0.2">
      <c r="A180" s="106" t="s">
        <v>387</v>
      </c>
      <c r="B180" s="91" t="s">
        <v>37</v>
      </c>
      <c r="C180" s="138" t="s">
        <v>10</v>
      </c>
      <c r="D180" s="138" t="s">
        <v>27</v>
      </c>
      <c r="E180" s="91" t="s">
        <v>415</v>
      </c>
      <c r="F180" s="91" t="s">
        <v>173</v>
      </c>
      <c r="G180" s="298">
        <f>G181</f>
        <v>3</v>
      </c>
      <c r="H180" s="298">
        <f>H181</f>
        <v>3</v>
      </c>
    </row>
    <row r="181" spans="1:8" ht="25.5" x14ac:dyDescent="0.2">
      <c r="A181" s="304" t="s">
        <v>388</v>
      </c>
      <c r="B181" s="91" t="s">
        <v>37</v>
      </c>
      <c r="C181" s="138" t="s">
        <v>10</v>
      </c>
      <c r="D181" s="138" t="s">
        <v>27</v>
      </c>
      <c r="E181" s="91" t="s">
        <v>415</v>
      </c>
      <c r="F181" s="142" t="s">
        <v>174</v>
      </c>
      <c r="G181" s="298">
        <f>G182</f>
        <v>3</v>
      </c>
      <c r="H181" s="298">
        <f>H182</f>
        <v>3</v>
      </c>
    </row>
    <row r="182" spans="1:8" ht="25.5" x14ac:dyDescent="0.2">
      <c r="A182" s="78" t="s">
        <v>391</v>
      </c>
      <c r="B182" s="92" t="s">
        <v>37</v>
      </c>
      <c r="C182" s="132" t="s">
        <v>10</v>
      </c>
      <c r="D182" s="132" t="s">
        <v>27</v>
      </c>
      <c r="E182" s="92" t="s">
        <v>415</v>
      </c>
      <c r="F182" s="92" t="s">
        <v>86</v>
      </c>
      <c r="G182" s="293">
        <v>3</v>
      </c>
      <c r="H182" s="293">
        <v>3</v>
      </c>
    </row>
    <row r="183" spans="1:8" ht="15" x14ac:dyDescent="0.2">
      <c r="A183" s="287" t="s">
        <v>51</v>
      </c>
      <c r="B183" s="136" t="s">
        <v>37</v>
      </c>
      <c r="C183" s="137" t="s">
        <v>16</v>
      </c>
      <c r="D183" s="137" t="s">
        <v>56</v>
      </c>
      <c r="E183" s="136" t="s">
        <v>7</v>
      </c>
      <c r="F183" s="136" t="s">
        <v>7</v>
      </c>
      <c r="G183" s="297">
        <f>G184+G196+G228+G239</f>
        <v>51843.000000000007</v>
      </c>
      <c r="H183" s="297">
        <f>H184+H196+H228+H239</f>
        <v>24832</v>
      </c>
    </row>
    <row r="184" spans="1:8" ht="15" x14ac:dyDescent="0.2">
      <c r="A184" s="84" t="s">
        <v>17</v>
      </c>
      <c r="B184" s="91" t="s">
        <v>37</v>
      </c>
      <c r="C184" s="139" t="s">
        <v>16</v>
      </c>
      <c r="D184" s="139" t="s">
        <v>8</v>
      </c>
      <c r="E184" s="91" t="s">
        <v>7</v>
      </c>
      <c r="F184" s="91" t="s">
        <v>7</v>
      </c>
      <c r="G184" s="295">
        <f>G185</f>
        <v>13562.5</v>
      </c>
      <c r="H184" s="295">
        <f>H185</f>
        <v>6611.5</v>
      </c>
    </row>
    <row r="185" spans="1:8" ht="15" x14ac:dyDescent="0.2">
      <c r="A185" s="84" t="s">
        <v>148</v>
      </c>
      <c r="B185" s="91" t="s">
        <v>37</v>
      </c>
      <c r="C185" s="139" t="s">
        <v>16</v>
      </c>
      <c r="D185" s="139" t="s">
        <v>8</v>
      </c>
      <c r="E185" s="91" t="s">
        <v>147</v>
      </c>
      <c r="F185" s="140"/>
      <c r="G185" s="295">
        <f>G186+G191</f>
        <v>13562.5</v>
      </c>
      <c r="H185" s="295">
        <f>H186+H191</f>
        <v>6611.5</v>
      </c>
    </row>
    <row r="186" spans="1:8" ht="38.25" x14ac:dyDescent="0.2">
      <c r="A186" s="84" t="s">
        <v>209</v>
      </c>
      <c r="B186" s="91" t="s">
        <v>37</v>
      </c>
      <c r="C186" s="139" t="s">
        <v>16</v>
      </c>
      <c r="D186" s="139" t="s">
        <v>8</v>
      </c>
      <c r="E186" s="91" t="s">
        <v>309</v>
      </c>
      <c r="F186" s="91"/>
      <c r="G186" s="295">
        <f>G187</f>
        <v>500</v>
      </c>
      <c r="H186" s="295">
        <f>H187</f>
        <v>0</v>
      </c>
    </row>
    <row r="187" spans="1:8" ht="15" x14ac:dyDescent="0.2">
      <c r="A187" s="84" t="s">
        <v>311</v>
      </c>
      <c r="B187" s="91" t="s">
        <v>37</v>
      </c>
      <c r="C187" s="139" t="s">
        <v>16</v>
      </c>
      <c r="D187" s="139" t="s">
        <v>8</v>
      </c>
      <c r="E187" s="91" t="s">
        <v>310</v>
      </c>
      <c r="F187" s="91"/>
      <c r="G187" s="295">
        <f>G189</f>
        <v>500</v>
      </c>
      <c r="H187" s="295">
        <f>H189</f>
        <v>0</v>
      </c>
    </row>
    <row r="188" spans="1:8" ht="25.5" x14ac:dyDescent="0.2">
      <c r="A188" s="106" t="s">
        <v>387</v>
      </c>
      <c r="B188" s="91" t="s">
        <v>37</v>
      </c>
      <c r="C188" s="139" t="s">
        <v>16</v>
      </c>
      <c r="D188" s="139" t="s">
        <v>8</v>
      </c>
      <c r="E188" s="91" t="s">
        <v>310</v>
      </c>
      <c r="F188" s="91" t="s">
        <v>173</v>
      </c>
      <c r="G188" s="295">
        <f>G189</f>
        <v>500</v>
      </c>
      <c r="H188" s="295">
        <f>H189</f>
        <v>0</v>
      </c>
    </row>
    <row r="189" spans="1:8" ht="25.5" x14ac:dyDescent="0.2">
      <c r="A189" s="304" t="s">
        <v>388</v>
      </c>
      <c r="B189" s="142" t="s">
        <v>37</v>
      </c>
      <c r="C189" s="143" t="s">
        <v>16</v>
      </c>
      <c r="D189" s="143" t="s">
        <v>8</v>
      </c>
      <c r="E189" s="91" t="s">
        <v>310</v>
      </c>
      <c r="F189" s="142" t="s">
        <v>174</v>
      </c>
      <c r="G189" s="295">
        <f>G190</f>
        <v>500</v>
      </c>
      <c r="H189" s="295">
        <f>H190</f>
        <v>0</v>
      </c>
    </row>
    <row r="190" spans="1:8" ht="25.5" x14ac:dyDescent="0.2">
      <c r="A190" s="292" t="s">
        <v>399</v>
      </c>
      <c r="B190" s="92" t="s">
        <v>37</v>
      </c>
      <c r="C190" s="132" t="s">
        <v>16</v>
      </c>
      <c r="D190" s="132" t="s">
        <v>8</v>
      </c>
      <c r="E190" s="92" t="s">
        <v>310</v>
      </c>
      <c r="F190" s="92" t="s">
        <v>92</v>
      </c>
      <c r="G190" s="293">
        <v>500</v>
      </c>
      <c r="H190" s="293"/>
    </row>
    <row r="191" spans="1:8" ht="24" x14ac:dyDescent="0.2">
      <c r="A191" s="5" t="s">
        <v>570</v>
      </c>
      <c r="B191" s="91" t="s">
        <v>37</v>
      </c>
      <c r="C191" s="139" t="s">
        <v>16</v>
      </c>
      <c r="D191" s="139" t="s">
        <v>8</v>
      </c>
      <c r="E191" s="91" t="s">
        <v>622</v>
      </c>
      <c r="F191" s="91"/>
      <c r="G191" s="295">
        <f>G194</f>
        <v>13062.5</v>
      </c>
      <c r="H191" s="295">
        <f>H194</f>
        <v>6611.5</v>
      </c>
    </row>
    <row r="192" spans="1:8" ht="25.5" x14ac:dyDescent="0.2">
      <c r="A192" s="153" t="s">
        <v>400</v>
      </c>
      <c r="B192" s="91" t="s">
        <v>37</v>
      </c>
      <c r="C192" s="139" t="s">
        <v>16</v>
      </c>
      <c r="D192" s="139" t="s">
        <v>8</v>
      </c>
      <c r="E192" s="91" t="s">
        <v>622</v>
      </c>
      <c r="F192" s="91" t="s">
        <v>182</v>
      </c>
      <c r="G192" s="295">
        <f t="shared" ref="G192:H194" si="15">G193</f>
        <v>13062.5</v>
      </c>
      <c r="H192" s="295">
        <f t="shared" si="15"/>
        <v>6611.5</v>
      </c>
    </row>
    <row r="193" spans="1:8" ht="15" x14ac:dyDescent="0.2">
      <c r="A193" s="84" t="s">
        <v>184</v>
      </c>
      <c r="B193" s="91" t="s">
        <v>37</v>
      </c>
      <c r="C193" s="139" t="s">
        <v>16</v>
      </c>
      <c r="D193" s="139" t="s">
        <v>8</v>
      </c>
      <c r="E193" s="91" t="s">
        <v>622</v>
      </c>
      <c r="F193" s="91" t="s">
        <v>183</v>
      </c>
      <c r="G193" s="295">
        <f t="shared" si="15"/>
        <v>13062.5</v>
      </c>
      <c r="H193" s="295">
        <f t="shared" si="15"/>
        <v>6611.5</v>
      </c>
    </row>
    <row r="194" spans="1:8" ht="38.25" x14ac:dyDescent="0.2">
      <c r="A194" s="149" t="s">
        <v>401</v>
      </c>
      <c r="B194" s="91" t="s">
        <v>37</v>
      </c>
      <c r="C194" s="139" t="s">
        <v>16</v>
      </c>
      <c r="D194" s="139" t="s">
        <v>8</v>
      </c>
      <c r="E194" s="91" t="s">
        <v>622</v>
      </c>
      <c r="F194" s="91" t="s">
        <v>152</v>
      </c>
      <c r="G194" s="295">
        <f t="shared" si="15"/>
        <v>13062.5</v>
      </c>
      <c r="H194" s="295">
        <f t="shared" si="15"/>
        <v>6611.5</v>
      </c>
    </row>
    <row r="195" spans="1:8" ht="15" x14ac:dyDescent="0.2">
      <c r="A195" s="151" t="s">
        <v>598</v>
      </c>
      <c r="B195" s="92" t="s">
        <v>37</v>
      </c>
      <c r="C195" s="132" t="s">
        <v>16</v>
      </c>
      <c r="D195" s="132" t="s">
        <v>8</v>
      </c>
      <c r="E195" s="92" t="s">
        <v>509</v>
      </c>
      <c r="F195" s="92" t="s">
        <v>152</v>
      </c>
      <c r="G195" s="293">
        <v>13062.5</v>
      </c>
      <c r="H195" s="293">
        <v>6611.5</v>
      </c>
    </row>
    <row r="196" spans="1:8" ht="15" x14ac:dyDescent="0.2">
      <c r="A196" s="84" t="s">
        <v>83</v>
      </c>
      <c r="B196" s="91" t="s">
        <v>37</v>
      </c>
      <c r="C196" s="139" t="s">
        <v>16</v>
      </c>
      <c r="D196" s="139" t="s">
        <v>18</v>
      </c>
      <c r="E196" s="91"/>
      <c r="F196" s="91"/>
      <c r="G196" s="295">
        <f>G197</f>
        <v>24857.100000000002</v>
      </c>
      <c r="H196" s="295">
        <f>H197</f>
        <v>9857.1</v>
      </c>
    </row>
    <row r="197" spans="1:8" ht="15" x14ac:dyDescent="0.2">
      <c r="A197" s="84" t="s">
        <v>148</v>
      </c>
      <c r="B197" s="91" t="s">
        <v>37</v>
      </c>
      <c r="C197" s="139" t="s">
        <v>16</v>
      </c>
      <c r="D197" s="139" t="s">
        <v>18</v>
      </c>
      <c r="E197" s="91" t="s">
        <v>147</v>
      </c>
      <c r="F197" s="91"/>
      <c r="G197" s="295">
        <f>G198+G211+G215+G220+G224</f>
        <v>24857.100000000002</v>
      </c>
      <c r="H197" s="295">
        <f>H198+H211+H215+H220+H224</f>
        <v>9857.1</v>
      </c>
    </row>
    <row r="198" spans="1:8" ht="38.25" x14ac:dyDescent="0.2">
      <c r="A198" s="84" t="s">
        <v>209</v>
      </c>
      <c r="B198" s="91" t="s">
        <v>37</v>
      </c>
      <c r="C198" s="139" t="s">
        <v>16</v>
      </c>
      <c r="D198" s="139" t="s">
        <v>18</v>
      </c>
      <c r="E198" s="91" t="s">
        <v>309</v>
      </c>
      <c r="F198" s="91"/>
      <c r="G198" s="295">
        <f>G199+G205+G207</f>
        <v>17000</v>
      </c>
      <c r="H198" s="295">
        <f>H199+H205+H207</f>
        <v>2000</v>
      </c>
    </row>
    <row r="199" spans="1:8" ht="15" x14ac:dyDescent="0.2">
      <c r="A199" s="84" t="s">
        <v>312</v>
      </c>
      <c r="B199" s="91" t="s">
        <v>37</v>
      </c>
      <c r="C199" s="139" t="s">
        <v>16</v>
      </c>
      <c r="D199" s="139" t="s">
        <v>18</v>
      </c>
      <c r="E199" s="91" t="s">
        <v>313</v>
      </c>
      <c r="F199" s="91"/>
      <c r="G199" s="295">
        <f>G201</f>
        <v>10000</v>
      </c>
      <c r="H199" s="295">
        <f>H201</f>
        <v>0</v>
      </c>
    </row>
    <row r="200" spans="1:8" ht="25.5" x14ac:dyDescent="0.2">
      <c r="A200" s="106" t="s">
        <v>387</v>
      </c>
      <c r="B200" s="91" t="s">
        <v>37</v>
      </c>
      <c r="C200" s="139" t="s">
        <v>16</v>
      </c>
      <c r="D200" s="139" t="s">
        <v>18</v>
      </c>
      <c r="E200" s="91" t="s">
        <v>313</v>
      </c>
      <c r="F200" s="91" t="s">
        <v>173</v>
      </c>
      <c r="G200" s="295">
        <f>G201</f>
        <v>10000</v>
      </c>
      <c r="H200" s="295">
        <f>H201</f>
        <v>0</v>
      </c>
    </row>
    <row r="201" spans="1:8" ht="25.5" x14ac:dyDescent="0.2">
      <c r="A201" s="304" t="s">
        <v>388</v>
      </c>
      <c r="B201" s="91" t="s">
        <v>37</v>
      </c>
      <c r="C201" s="139" t="s">
        <v>16</v>
      </c>
      <c r="D201" s="139" t="s">
        <v>18</v>
      </c>
      <c r="E201" s="91" t="s">
        <v>313</v>
      </c>
      <c r="F201" s="142" t="s">
        <v>174</v>
      </c>
      <c r="G201" s="295">
        <f>G202</f>
        <v>10000</v>
      </c>
      <c r="H201" s="295">
        <f>H202</f>
        <v>0</v>
      </c>
    </row>
    <row r="202" spans="1:8" ht="25.5" x14ac:dyDescent="0.2">
      <c r="A202" s="292" t="s">
        <v>399</v>
      </c>
      <c r="B202" s="92" t="s">
        <v>37</v>
      </c>
      <c r="C202" s="132" t="s">
        <v>16</v>
      </c>
      <c r="D202" s="132" t="s">
        <v>18</v>
      </c>
      <c r="E202" s="92" t="s">
        <v>313</v>
      </c>
      <c r="F202" s="92" t="s">
        <v>92</v>
      </c>
      <c r="G202" s="293">
        <v>10000</v>
      </c>
      <c r="H202" s="293"/>
    </row>
    <row r="203" spans="1:8" ht="15" x14ac:dyDescent="0.2">
      <c r="A203" s="84" t="s">
        <v>314</v>
      </c>
      <c r="B203" s="91" t="s">
        <v>37</v>
      </c>
      <c r="C203" s="139" t="s">
        <v>16</v>
      </c>
      <c r="D203" s="139" t="s">
        <v>18</v>
      </c>
      <c r="E203" s="91" t="s">
        <v>315</v>
      </c>
      <c r="F203" s="91"/>
      <c r="G203" s="306">
        <f>G205</f>
        <v>5000</v>
      </c>
      <c r="H203" s="306">
        <f>H205</f>
        <v>0</v>
      </c>
    </row>
    <row r="204" spans="1:8" ht="25.5" x14ac:dyDescent="0.2">
      <c r="A204" s="106" t="s">
        <v>387</v>
      </c>
      <c r="B204" s="91" t="s">
        <v>37</v>
      </c>
      <c r="C204" s="139" t="s">
        <v>16</v>
      </c>
      <c r="D204" s="139" t="s">
        <v>18</v>
      </c>
      <c r="E204" s="91" t="s">
        <v>315</v>
      </c>
      <c r="F204" s="91" t="s">
        <v>173</v>
      </c>
      <c r="G204" s="306">
        <f>G205</f>
        <v>5000</v>
      </c>
      <c r="H204" s="306">
        <f>H205</f>
        <v>0</v>
      </c>
    </row>
    <row r="205" spans="1:8" ht="25.5" x14ac:dyDescent="0.2">
      <c r="A205" s="304" t="s">
        <v>388</v>
      </c>
      <c r="B205" s="91" t="s">
        <v>37</v>
      </c>
      <c r="C205" s="139" t="s">
        <v>16</v>
      </c>
      <c r="D205" s="139" t="s">
        <v>18</v>
      </c>
      <c r="E205" s="91" t="s">
        <v>315</v>
      </c>
      <c r="F205" s="142" t="s">
        <v>174</v>
      </c>
      <c r="G205" s="295">
        <f>G206</f>
        <v>5000</v>
      </c>
      <c r="H205" s="295">
        <f>H206</f>
        <v>0</v>
      </c>
    </row>
    <row r="206" spans="1:8" ht="25.5" x14ac:dyDescent="0.2">
      <c r="A206" s="292" t="s">
        <v>399</v>
      </c>
      <c r="B206" s="92" t="s">
        <v>37</v>
      </c>
      <c r="C206" s="132" t="s">
        <v>16</v>
      </c>
      <c r="D206" s="132" t="s">
        <v>18</v>
      </c>
      <c r="E206" s="92" t="s">
        <v>315</v>
      </c>
      <c r="F206" s="92" t="s">
        <v>92</v>
      </c>
      <c r="G206" s="293">
        <v>5000</v>
      </c>
      <c r="H206" s="293"/>
    </row>
    <row r="207" spans="1:8" ht="15" x14ac:dyDescent="0.2">
      <c r="A207" s="84" t="s">
        <v>599</v>
      </c>
      <c r="B207" s="91" t="s">
        <v>37</v>
      </c>
      <c r="C207" s="139" t="s">
        <v>16</v>
      </c>
      <c r="D207" s="139" t="s">
        <v>18</v>
      </c>
      <c r="E207" s="91" t="s">
        <v>600</v>
      </c>
      <c r="F207" s="91"/>
      <c r="G207" s="306">
        <f>G209</f>
        <v>2000</v>
      </c>
      <c r="H207" s="306">
        <f>H209</f>
        <v>2000</v>
      </c>
    </row>
    <row r="208" spans="1:8" ht="25.5" x14ac:dyDescent="0.2">
      <c r="A208" s="106" t="s">
        <v>387</v>
      </c>
      <c r="B208" s="91" t="s">
        <v>37</v>
      </c>
      <c r="C208" s="139" t="s">
        <v>16</v>
      </c>
      <c r="D208" s="139" t="s">
        <v>18</v>
      </c>
      <c r="E208" s="91" t="s">
        <v>600</v>
      </c>
      <c r="F208" s="142" t="s">
        <v>173</v>
      </c>
      <c r="G208" s="306">
        <f>G209</f>
        <v>2000</v>
      </c>
      <c r="H208" s="306">
        <f>H209</f>
        <v>2000</v>
      </c>
    </row>
    <row r="209" spans="1:8" ht="25.5" x14ac:dyDescent="0.2">
      <c r="A209" s="304" t="s">
        <v>388</v>
      </c>
      <c r="B209" s="91" t="s">
        <v>37</v>
      </c>
      <c r="C209" s="139" t="s">
        <v>16</v>
      </c>
      <c r="D209" s="139" t="s">
        <v>18</v>
      </c>
      <c r="E209" s="91" t="s">
        <v>600</v>
      </c>
      <c r="F209" s="142" t="s">
        <v>174</v>
      </c>
      <c r="G209" s="295">
        <f>G210</f>
        <v>2000</v>
      </c>
      <c r="H209" s="295">
        <f>H210</f>
        <v>2000</v>
      </c>
    </row>
    <row r="210" spans="1:8" ht="25.5" x14ac:dyDescent="0.2">
      <c r="A210" s="78" t="s">
        <v>391</v>
      </c>
      <c r="B210" s="92" t="s">
        <v>37</v>
      </c>
      <c r="C210" s="132" t="s">
        <v>16</v>
      </c>
      <c r="D210" s="132" t="s">
        <v>18</v>
      </c>
      <c r="E210" s="92" t="s">
        <v>600</v>
      </c>
      <c r="F210" s="92" t="s">
        <v>86</v>
      </c>
      <c r="G210" s="293">
        <v>2000</v>
      </c>
      <c r="H210" s="293">
        <v>2000</v>
      </c>
    </row>
    <row r="211" spans="1:8" ht="89.25" x14ac:dyDescent="0.2">
      <c r="A211" s="197" t="s">
        <v>446</v>
      </c>
      <c r="B211" s="91" t="s">
        <v>37</v>
      </c>
      <c r="C211" s="139" t="s">
        <v>16</v>
      </c>
      <c r="D211" s="139" t="s">
        <v>18</v>
      </c>
      <c r="E211" s="91" t="s">
        <v>412</v>
      </c>
      <c r="F211" s="91"/>
      <c r="G211" s="295">
        <f t="shared" ref="G211:H213" si="16">G212</f>
        <v>3000</v>
      </c>
      <c r="H211" s="295">
        <f t="shared" si="16"/>
        <v>3000</v>
      </c>
    </row>
    <row r="212" spans="1:8" ht="25.5" x14ac:dyDescent="0.2">
      <c r="A212" s="153" t="s">
        <v>400</v>
      </c>
      <c r="B212" s="91" t="s">
        <v>37</v>
      </c>
      <c r="C212" s="139" t="s">
        <v>16</v>
      </c>
      <c r="D212" s="139" t="s">
        <v>18</v>
      </c>
      <c r="E212" s="91" t="s">
        <v>412</v>
      </c>
      <c r="F212" s="91" t="s">
        <v>182</v>
      </c>
      <c r="G212" s="295">
        <f t="shared" si="16"/>
        <v>3000</v>
      </c>
      <c r="H212" s="295">
        <f t="shared" si="16"/>
        <v>3000</v>
      </c>
    </row>
    <row r="213" spans="1:8" ht="15" x14ac:dyDescent="0.2">
      <c r="A213" s="84" t="s">
        <v>184</v>
      </c>
      <c r="B213" s="91" t="s">
        <v>37</v>
      </c>
      <c r="C213" s="139" t="s">
        <v>16</v>
      </c>
      <c r="D213" s="139" t="s">
        <v>18</v>
      </c>
      <c r="E213" s="91" t="s">
        <v>412</v>
      </c>
      <c r="F213" s="91" t="s">
        <v>183</v>
      </c>
      <c r="G213" s="295">
        <f t="shared" si="16"/>
        <v>3000</v>
      </c>
      <c r="H213" s="295">
        <f t="shared" si="16"/>
        <v>3000</v>
      </c>
    </row>
    <row r="214" spans="1:8" ht="38.25" x14ac:dyDescent="0.2">
      <c r="A214" s="68" t="s">
        <v>401</v>
      </c>
      <c r="B214" s="92" t="s">
        <v>37</v>
      </c>
      <c r="C214" s="132" t="s">
        <v>16</v>
      </c>
      <c r="D214" s="132" t="s">
        <v>18</v>
      </c>
      <c r="E214" s="92" t="s">
        <v>412</v>
      </c>
      <c r="F214" s="92" t="s">
        <v>152</v>
      </c>
      <c r="G214" s="293">
        <v>3000</v>
      </c>
      <c r="H214" s="293">
        <v>3000</v>
      </c>
    </row>
    <row r="215" spans="1:8" ht="89.25" x14ac:dyDescent="0.2">
      <c r="A215" s="197" t="s">
        <v>448</v>
      </c>
      <c r="B215" s="91" t="s">
        <v>37</v>
      </c>
      <c r="C215" s="139" t="s">
        <v>16</v>
      </c>
      <c r="D215" s="139" t="s">
        <v>18</v>
      </c>
      <c r="E215" s="91" t="s">
        <v>413</v>
      </c>
      <c r="F215" s="91"/>
      <c r="G215" s="295">
        <f t="shared" ref="G215:H217" si="17">G216</f>
        <v>2500</v>
      </c>
      <c r="H215" s="295">
        <f t="shared" si="17"/>
        <v>2500</v>
      </c>
    </row>
    <row r="216" spans="1:8" ht="25.5" x14ac:dyDescent="0.2">
      <c r="A216" s="153" t="s">
        <v>400</v>
      </c>
      <c r="B216" s="91" t="s">
        <v>37</v>
      </c>
      <c r="C216" s="139" t="s">
        <v>16</v>
      </c>
      <c r="D216" s="139" t="s">
        <v>18</v>
      </c>
      <c r="E216" s="91" t="s">
        <v>413</v>
      </c>
      <c r="F216" s="91" t="s">
        <v>182</v>
      </c>
      <c r="G216" s="295">
        <f t="shared" si="17"/>
        <v>2500</v>
      </c>
      <c r="H216" s="295">
        <f t="shared" si="17"/>
        <v>2500</v>
      </c>
    </row>
    <row r="217" spans="1:8" ht="15" x14ac:dyDescent="0.2">
      <c r="A217" s="84" t="s">
        <v>184</v>
      </c>
      <c r="B217" s="91" t="s">
        <v>37</v>
      </c>
      <c r="C217" s="139" t="s">
        <v>16</v>
      </c>
      <c r="D217" s="139" t="s">
        <v>18</v>
      </c>
      <c r="E217" s="91" t="s">
        <v>413</v>
      </c>
      <c r="F217" s="91" t="s">
        <v>183</v>
      </c>
      <c r="G217" s="295">
        <f t="shared" si="17"/>
        <v>2500</v>
      </c>
      <c r="H217" s="295">
        <f t="shared" si="17"/>
        <v>2500</v>
      </c>
    </row>
    <row r="218" spans="1:8" ht="38.25" x14ac:dyDescent="0.2">
      <c r="A218" s="68" t="s">
        <v>401</v>
      </c>
      <c r="B218" s="92" t="s">
        <v>37</v>
      </c>
      <c r="C218" s="132" t="s">
        <v>16</v>
      </c>
      <c r="D218" s="132" t="s">
        <v>18</v>
      </c>
      <c r="E218" s="92" t="s">
        <v>413</v>
      </c>
      <c r="F218" s="92" t="s">
        <v>152</v>
      </c>
      <c r="G218" s="293">
        <v>2500</v>
      </c>
      <c r="H218" s="293">
        <v>2500</v>
      </c>
    </row>
    <row r="219" spans="1:8" ht="15" x14ac:dyDescent="0.2">
      <c r="A219" s="151" t="s">
        <v>601</v>
      </c>
      <c r="B219" s="92" t="s">
        <v>37</v>
      </c>
      <c r="C219" s="132" t="s">
        <v>16</v>
      </c>
      <c r="D219" s="132" t="s">
        <v>18</v>
      </c>
      <c r="E219" s="92" t="s">
        <v>413</v>
      </c>
      <c r="F219" s="92" t="s">
        <v>152</v>
      </c>
      <c r="G219" s="293">
        <v>2500</v>
      </c>
      <c r="H219" s="293">
        <v>2500</v>
      </c>
    </row>
    <row r="220" spans="1:8" ht="89.25" x14ac:dyDescent="0.2">
      <c r="A220" s="197" t="s">
        <v>450</v>
      </c>
      <c r="B220" s="91" t="s">
        <v>37</v>
      </c>
      <c r="C220" s="139" t="s">
        <v>16</v>
      </c>
      <c r="D220" s="139" t="s">
        <v>18</v>
      </c>
      <c r="E220" s="91" t="s">
        <v>447</v>
      </c>
      <c r="F220" s="91"/>
      <c r="G220" s="306">
        <f t="shared" ref="G220:H222" si="18">G221</f>
        <v>1285.7</v>
      </c>
      <c r="H220" s="306">
        <f t="shared" si="18"/>
        <v>1285.7</v>
      </c>
    </row>
    <row r="221" spans="1:8" ht="25.5" x14ac:dyDescent="0.2">
      <c r="A221" s="153" t="s">
        <v>400</v>
      </c>
      <c r="B221" s="91" t="s">
        <v>37</v>
      </c>
      <c r="C221" s="139" t="s">
        <v>16</v>
      </c>
      <c r="D221" s="139" t="s">
        <v>18</v>
      </c>
      <c r="E221" s="91" t="s">
        <v>447</v>
      </c>
      <c r="F221" s="91" t="s">
        <v>182</v>
      </c>
      <c r="G221" s="295">
        <f t="shared" si="18"/>
        <v>1285.7</v>
      </c>
      <c r="H221" s="306">
        <f t="shared" si="18"/>
        <v>1285.7</v>
      </c>
    </row>
    <row r="222" spans="1:8" ht="15" x14ac:dyDescent="0.2">
      <c r="A222" s="84" t="s">
        <v>184</v>
      </c>
      <c r="B222" s="91" t="s">
        <v>37</v>
      </c>
      <c r="C222" s="139" t="s">
        <v>16</v>
      </c>
      <c r="D222" s="139" t="s">
        <v>18</v>
      </c>
      <c r="E222" s="91" t="s">
        <v>447</v>
      </c>
      <c r="F222" s="91" t="s">
        <v>183</v>
      </c>
      <c r="G222" s="295">
        <f t="shared" si="18"/>
        <v>1285.7</v>
      </c>
      <c r="H222" s="306">
        <f t="shared" si="18"/>
        <v>1285.7</v>
      </c>
    </row>
    <row r="223" spans="1:8" ht="38.25" x14ac:dyDescent="0.2">
      <c r="A223" s="68" t="s">
        <v>401</v>
      </c>
      <c r="B223" s="92" t="s">
        <v>37</v>
      </c>
      <c r="C223" s="132" t="s">
        <v>16</v>
      </c>
      <c r="D223" s="132" t="s">
        <v>18</v>
      </c>
      <c r="E223" s="92" t="s">
        <v>447</v>
      </c>
      <c r="F223" s="92" t="s">
        <v>152</v>
      </c>
      <c r="G223" s="293">
        <v>1285.7</v>
      </c>
      <c r="H223" s="293">
        <v>1285.7</v>
      </c>
    </row>
    <row r="224" spans="1:8" ht="76.5" x14ac:dyDescent="0.2">
      <c r="A224" s="197" t="s">
        <v>602</v>
      </c>
      <c r="B224" s="91" t="s">
        <v>37</v>
      </c>
      <c r="C224" s="139" t="s">
        <v>16</v>
      </c>
      <c r="D224" s="139" t="s">
        <v>18</v>
      </c>
      <c r="E224" s="91" t="s">
        <v>449</v>
      </c>
      <c r="F224" s="91"/>
      <c r="G224" s="306">
        <f t="shared" ref="G224:H226" si="19">G225</f>
        <v>1071.4000000000001</v>
      </c>
      <c r="H224" s="306">
        <f t="shared" si="19"/>
        <v>1071.4000000000001</v>
      </c>
    </row>
    <row r="225" spans="1:8" ht="25.5" x14ac:dyDescent="0.2">
      <c r="A225" s="153" t="s">
        <v>400</v>
      </c>
      <c r="B225" s="91" t="s">
        <v>37</v>
      </c>
      <c r="C225" s="139" t="s">
        <v>16</v>
      </c>
      <c r="D225" s="139" t="s">
        <v>18</v>
      </c>
      <c r="E225" s="91" t="s">
        <v>449</v>
      </c>
      <c r="F225" s="91" t="s">
        <v>182</v>
      </c>
      <c r="G225" s="295">
        <f t="shared" si="19"/>
        <v>1071.4000000000001</v>
      </c>
      <c r="H225" s="306">
        <f t="shared" si="19"/>
        <v>1071.4000000000001</v>
      </c>
    </row>
    <row r="226" spans="1:8" ht="15" x14ac:dyDescent="0.2">
      <c r="A226" s="84" t="s">
        <v>184</v>
      </c>
      <c r="B226" s="91" t="s">
        <v>37</v>
      </c>
      <c r="C226" s="139" t="s">
        <v>16</v>
      </c>
      <c r="D226" s="139" t="s">
        <v>18</v>
      </c>
      <c r="E226" s="91" t="s">
        <v>449</v>
      </c>
      <c r="F226" s="91" t="s">
        <v>183</v>
      </c>
      <c r="G226" s="295">
        <f t="shared" si="19"/>
        <v>1071.4000000000001</v>
      </c>
      <c r="H226" s="306">
        <f t="shared" si="19"/>
        <v>1071.4000000000001</v>
      </c>
    </row>
    <row r="227" spans="1:8" ht="38.25" x14ac:dyDescent="0.2">
      <c r="A227" s="68" t="s">
        <v>401</v>
      </c>
      <c r="B227" s="92" t="s">
        <v>37</v>
      </c>
      <c r="C227" s="132" t="s">
        <v>16</v>
      </c>
      <c r="D227" s="132" t="s">
        <v>18</v>
      </c>
      <c r="E227" s="92" t="s">
        <v>449</v>
      </c>
      <c r="F227" s="92" t="s">
        <v>152</v>
      </c>
      <c r="G227" s="293">
        <v>1071.4000000000001</v>
      </c>
      <c r="H227" s="293">
        <v>1071.4000000000001</v>
      </c>
    </row>
    <row r="228" spans="1:8" ht="15" x14ac:dyDescent="0.2">
      <c r="A228" s="84" t="s">
        <v>136</v>
      </c>
      <c r="B228" s="145" t="s">
        <v>37</v>
      </c>
      <c r="C228" s="138" t="s">
        <v>16</v>
      </c>
      <c r="D228" s="138" t="s">
        <v>9</v>
      </c>
      <c r="E228" s="144"/>
      <c r="F228" s="144"/>
      <c r="G228" s="309">
        <f>G229</f>
        <v>5060</v>
      </c>
      <c r="H228" s="309">
        <f>H229</f>
        <v>0</v>
      </c>
    </row>
    <row r="229" spans="1:8" ht="15" x14ac:dyDescent="0.2">
      <c r="A229" s="84" t="s">
        <v>148</v>
      </c>
      <c r="B229" s="91" t="s">
        <v>37</v>
      </c>
      <c r="C229" s="139" t="s">
        <v>16</v>
      </c>
      <c r="D229" s="139" t="s">
        <v>9</v>
      </c>
      <c r="E229" s="91" t="s">
        <v>147</v>
      </c>
      <c r="F229" s="91"/>
      <c r="G229" s="295">
        <f>G230+G235</f>
        <v>5060</v>
      </c>
      <c r="H229" s="295">
        <f>H230+H235</f>
        <v>0</v>
      </c>
    </row>
    <row r="230" spans="1:8" ht="25.5" x14ac:dyDescent="0.2">
      <c r="A230" s="84" t="s">
        <v>214</v>
      </c>
      <c r="B230" s="145" t="s">
        <v>37</v>
      </c>
      <c r="C230" s="138" t="s">
        <v>16</v>
      </c>
      <c r="D230" s="138" t="s">
        <v>9</v>
      </c>
      <c r="E230" s="91" t="s">
        <v>316</v>
      </c>
      <c r="F230" s="144"/>
      <c r="G230" s="309">
        <f>G231</f>
        <v>60</v>
      </c>
      <c r="H230" s="309">
        <f>H231</f>
        <v>0</v>
      </c>
    </row>
    <row r="231" spans="1:8" ht="25.5" x14ac:dyDescent="0.2">
      <c r="A231" s="84" t="s">
        <v>317</v>
      </c>
      <c r="B231" s="145" t="s">
        <v>37</v>
      </c>
      <c r="C231" s="138" t="s">
        <v>16</v>
      </c>
      <c r="D231" s="138" t="s">
        <v>9</v>
      </c>
      <c r="E231" s="91" t="s">
        <v>318</v>
      </c>
      <c r="F231" s="144"/>
      <c r="G231" s="309">
        <f>G233</f>
        <v>60</v>
      </c>
      <c r="H231" s="309">
        <f>H233</f>
        <v>0</v>
      </c>
    </row>
    <row r="232" spans="1:8" ht="25.5" x14ac:dyDescent="0.2">
      <c r="A232" s="106" t="s">
        <v>387</v>
      </c>
      <c r="B232" s="145" t="s">
        <v>37</v>
      </c>
      <c r="C232" s="138" t="s">
        <v>16</v>
      </c>
      <c r="D232" s="138" t="s">
        <v>9</v>
      </c>
      <c r="E232" s="91" t="s">
        <v>318</v>
      </c>
      <c r="F232" s="145" t="s">
        <v>173</v>
      </c>
      <c r="G232" s="309">
        <f>G233</f>
        <v>60</v>
      </c>
      <c r="H232" s="309">
        <f>H233</f>
        <v>0</v>
      </c>
    </row>
    <row r="233" spans="1:8" ht="25.5" x14ac:dyDescent="0.2">
      <c r="A233" s="304" t="s">
        <v>388</v>
      </c>
      <c r="B233" s="142" t="s">
        <v>37</v>
      </c>
      <c r="C233" s="143" t="s">
        <v>16</v>
      </c>
      <c r="D233" s="143" t="s">
        <v>9</v>
      </c>
      <c r="E233" s="91" t="s">
        <v>318</v>
      </c>
      <c r="F233" s="142" t="s">
        <v>174</v>
      </c>
      <c r="G233" s="309">
        <f>G234</f>
        <v>60</v>
      </c>
      <c r="H233" s="309">
        <f>H234</f>
        <v>0</v>
      </c>
    </row>
    <row r="234" spans="1:8" ht="25.5" x14ac:dyDescent="0.2">
      <c r="A234" s="78" t="s">
        <v>391</v>
      </c>
      <c r="B234" s="92" t="s">
        <v>37</v>
      </c>
      <c r="C234" s="132" t="s">
        <v>16</v>
      </c>
      <c r="D234" s="132" t="s">
        <v>9</v>
      </c>
      <c r="E234" s="92" t="s">
        <v>318</v>
      </c>
      <c r="F234" s="92" t="s">
        <v>86</v>
      </c>
      <c r="G234" s="293">
        <v>60</v>
      </c>
      <c r="H234" s="293"/>
    </row>
    <row r="235" spans="1:8" ht="51" x14ac:dyDescent="0.2">
      <c r="A235" s="84" t="s">
        <v>457</v>
      </c>
      <c r="B235" s="145" t="s">
        <v>37</v>
      </c>
      <c r="C235" s="138" t="s">
        <v>16</v>
      </c>
      <c r="D235" s="138" t="s">
        <v>9</v>
      </c>
      <c r="E235" s="145" t="s">
        <v>451</v>
      </c>
      <c r="F235" s="145"/>
      <c r="G235" s="298">
        <f t="shared" ref="G235:H237" si="20">G236</f>
        <v>5000</v>
      </c>
      <c r="H235" s="298">
        <f t="shared" si="20"/>
        <v>0</v>
      </c>
    </row>
    <row r="236" spans="1:8" ht="25.5" x14ac:dyDescent="0.2">
      <c r="A236" s="153" t="s">
        <v>400</v>
      </c>
      <c r="B236" s="145" t="s">
        <v>37</v>
      </c>
      <c r="C236" s="138" t="s">
        <v>16</v>
      </c>
      <c r="D236" s="138" t="s">
        <v>9</v>
      </c>
      <c r="E236" s="145" t="s">
        <v>451</v>
      </c>
      <c r="F236" s="145" t="s">
        <v>182</v>
      </c>
      <c r="G236" s="298">
        <f t="shared" si="20"/>
        <v>5000</v>
      </c>
      <c r="H236" s="298">
        <f t="shared" si="20"/>
        <v>0</v>
      </c>
    </row>
    <row r="237" spans="1:8" ht="15" x14ac:dyDescent="0.2">
      <c r="A237" s="84" t="s">
        <v>184</v>
      </c>
      <c r="B237" s="145" t="s">
        <v>37</v>
      </c>
      <c r="C237" s="138" t="s">
        <v>16</v>
      </c>
      <c r="D237" s="138" t="s">
        <v>9</v>
      </c>
      <c r="E237" s="145" t="s">
        <v>451</v>
      </c>
      <c r="F237" s="145" t="s">
        <v>183</v>
      </c>
      <c r="G237" s="298">
        <f t="shared" si="20"/>
        <v>5000</v>
      </c>
      <c r="H237" s="298">
        <f t="shared" si="20"/>
        <v>0</v>
      </c>
    </row>
    <row r="238" spans="1:8" ht="38.25" x14ac:dyDescent="0.2">
      <c r="A238" s="68" t="s">
        <v>401</v>
      </c>
      <c r="B238" s="92" t="s">
        <v>37</v>
      </c>
      <c r="C238" s="132" t="s">
        <v>16</v>
      </c>
      <c r="D238" s="132" t="s">
        <v>9</v>
      </c>
      <c r="E238" s="92" t="s">
        <v>451</v>
      </c>
      <c r="F238" s="92" t="s">
        <v>152</v>
      </c>
      <c r="G238" s="293">
        <v>5000</v>
      </c>
      <c r="H238" s="293">
        <v>0</v>
      </c>
    </row>
    <row r="239" spans="1:8" ht="25.5" x14ac:dyDescent="0.2">
      <c r="A239" s="162" t="s">
        <v>144</v>
      </c>
      <c r="B239" s="91" t="s">
        <v>37</v>
      </c>
      <c r="C239" s="143" t="s">
        <v>16</v>
      </c>
      <c r="D239" s="143" t="s">
        <v>16</v>
      </c>
      <c r="E239" s="142"/>
      <c r="F239" s="142"/>
      <c r="G239" s="306">
        <f>G240</f>
        <v>8363.4</v>
      </c>
      <c r="H239" s="306">
        <f>H240</f>
        <v>8363.4</v>
      </c>
    </row>
    <row r="240" spans="1:8" ht="15" x14ac:dyDescent="0.2">
      <c r="A240" s="84" t="s">
        <v>148</v>
      </c>
      <c r="B240" s="91" t="s">
        <v>37</v>
      </c>
      <c r="C240" s="139" t="s">
        <v>16</v>
      </c>
      <c r="D240" s="139" t="s">
        <v>16</v>
      </c>
      <c r="E240" s="91" t="s">
        <v>147</v>
      </c>
      <c r="F240" s="91"/>
      <c r="G240" s="295">
        <f>G241+G249</f>
        <v>8363.4</v>
      </c>
      <c r="H240" s="295">
        <f>H241+H249</f>
        <v>8363.4</v>
      </c>
    </row>
    <row r="241" spans="1:8" ht="25.5" x14ac:dyDescent="0.2">
      <c r="A241" s="84" t="s">
        <v>212</v>
      </c>
      <c r="B241" s="91" t="s">
        <v>37</v>
      </c>
      <c r="C241" s="143" t="s">
        <v>16</v>
      </c>
      <c r="D241" s="143" t="s">
        <v>16</v>
      </c>
      <c r="E241" s="91" t="s">
        <v>213</v>
      </c>
      <c r="F241" s="91" t="s">
        <v>7</v>
      </c>
      <c r="G241" s="295">
        <f>G242+G245</f>
        <v>7684.3</v>
      </c>
      <c r="H241" s="295">
        <f>H242+H245</f>
        <v>7684.3</v>
      </c>
    </row>
    <row r="242" spans="1:8" ht="63.75" x14ac:dyDescent="0.2">
      <c r="A242" s="73" t="s">
        <v>404</v>
      </c>
      <c r="B242" s="91" t="s">
        <v>37</v>
      </c>
      <c r="C242" s="143" t="s">
        <v>16</v>
      </c>
      <c r="D242" s="143" t="s">
        <v>16</v>
      </c>
      <c r="E242" s="91" t="s">
        <v>213</v>
      </c>
      <c r="F242" s="91" t="s">
        <v>171</v>
      </c>
      <c r="G242" s="295">
        <f>G243</f>
        <v>6525</v>
      </c>
      <c r="H242" s="295">
        <f>H243</f>
        <v>6525</v>
      </c>
    </row>
    <row r="243" spans="1:8" ht="15" x14ac:dyDescent="0.2">
      <c r="A243" s="5" t="s">
        <v>477</v>
      </c>
      <c r="B243" s="145" t="s">
        <v>37</v>
      </c>
      <c r="C243" s="143" t="s">
        <v>16</v>
      </c>
      <c r="D243" s="143" t="s">
        <v>16</v>
      </c>
      <c r="E243" s="91" t="s">
        <v>213</v>
      </c>
      <c r="F243" s="11" t="s">
        <v>476</v>
      </c>
      <c r="G243" s="295">
        <f>G244</f>
        <v>6525</v>
      </c>
      <c r="H243" s="295">
        <f>H244</f>
        <v>6525</v>
      </c>
    </row>
    <row r="244" spans="1:8" ht="38.25" x14ac:dyDescent="0.2">
      <c r="A244" s="74" t="s">
        <v>603</v>
      </c>
      <c r="B244" s="92" t="s">
        <v>37</v>
      </c>
      <c r="C244" s="132" t="s">
        <v>16</v>
      </c>
      <c r="D244" s="132" t="s">
        <v>16</v>
      </c>
      <c r="E244" s="92" t="s">
        <v>213</v>
      </c>
      <c r="F244" s="65" t="s">
        <v>478</v>
      </c>
      <c r="G244" s="293">
        <f>5011.5+1513.5</f>
        <v>6525</v>
      </c>
      <c r="H244" s="293">
        <f>5011.5+1513.5</f>
        <v>6525</v>
      </c>
    </row>
    <row r="245" spans="1:8" ht="25.5" x14ac:dyDescent="0.2">
      <c r="A245" s="106" t="s">
        <v>387</v>
      </c>
      <c r="B245" s="145" t="s">
        <v>37</v>
      </c>
      <c r="C245" s="143" t="s">
        <v>16</v>
      </c>
      <c r="D245" s="143" t="s">
        <v>16</v>
      </c>
      <c r="E245" s="91" t="s">
        <v>213</v>
      </c>
      <c r="F245" s="91" t="s">
        <v>173</v>
      </c>
      <c r="G245" s="295">
        <f>G246</f>
        <v>1159.3</v>
      </c>
      <c r="H245" s="295">
        <f>H246</f>
        <v>1159.3</v>
      </c>
    </row>
    <row r="246" spans="1:8" ht="25.5" x14ac:dyDescent="0.2">
      <c r="A246" s="304" t="s">
        <v>388</v>
      </c>
      <c r="B246" s="145" t="s">
        <v>37</v>
      </c>
      <c r="C246" s="143" t="s">
        <v>16</v>
      </c>
      <c r="D246" s="143" t="s">
        <v>16</v>
      </c>
      <c r="E246" s="91" t="s">
        <v>213</v>
      </c>
      <c r="F246" s="91" t="s">
        <v>174</v>
      </c>
      <c r="G246" s="295">
        <f>G247+G248</f>
        <v>1159.3</v>
      </c>
      <c r="H246" s="295">
        <f>H247+H248</f>
        <v>1159.3</v>
      </c>
    </row>
    <row r="247" spans="1:8" ht="25.5" x14ac:dyDescent="0.2">
      <c r="A247" s="108" t="s">
        <v>114</v>
      </c>
      <c r="B247" s="92" t="s">
        <v>37</v>
      </c>
      <c r="C247" s="132" t="s">
        <v>16</v>
      </c>
      <c r="D247" s="132" t="s">
        <v>16</v>
      </c>
      <c r="E247" s="92" t="s">
        <v>213</v>
      </c>
      <c r="F247" s="92" t="s">
        <v>115</v>
      </c>
      <c r="G247" s="67">
        <v>127.2</v>
      </c>
      <c r="H247" s="67">
        <v>127.2</v>
      </c>
    </row>
    <row r="248" spans="1:8" ht="25.5" x14ac:dyDescent="0.2">
      <c r="A248" s="78" t="s">
        <v>391</v>
      </c>
      <c r="B248" s="92" t="s">
        <v>37</v>
      </c>
      <c r="C248" s="132" t="s">
        <v>16</v>
      </c>
      <c r="D248" s="132" t="s">
        <v>16</v>
      </c>
      <c r="E248" s="92" t="s">
        <v>213</v>
      </c>
      <c r="F248" s="92" t="s">
        <v>86</v>
      </c>
      <c r="G248" s="67">
        <v>1032.0999999999999</v>
      </c>
      <c r="H248" s="67">
        <v>1032.0999999999999</v>
      </c>
    </row>
    <row r="249" spans="1:8" ht="140.25" x14ac:dyDescent="0.2">
      <c r="A249" s="310" t="s">
        <v>426</v>
      </c>
      <c r="B249" s="91" t="s">
        <v>37</v>
      </c>
      <c r="C249" s="138" t="s">
        <v>16</v>
      </c>
      <c r="D249" s="138" t="s">
        <v>16</v>
      </c>
      <c r="E249" s="91" t="s">
        <v>416</v>
      </c>
      <c r="F249" s="91" t="s">
        <v>7</v>
      </c>
      <c r="G249" s="298">
        <f>G250+G253</f>
        <v>679.09999999999991</v>
      </c>
      <c r="H249" s="298">
        <f>H250+H253</f>
        <v>679.09999999999991</v>
      </c>
    </row>
    <row r="250" spans="1:8" ht="63.75" x14ac:dyDescent="0.2">
      <c r="A250" s="73" t="s">
        <v>404</v>
      </c>
      <c r="B250" s="91" t="s">
        <v>37</v>
      </c>
      <c r="C250" s="138" t="s">
        <v>16</v>
      </c>
      <c r="D250" s="138" t="s">
        <v>16</v>
      </c>
      <c r="E250" s="91" t="s">
        <v>416</v>
      </c>
      <c r="F250" s="91" t="s">
        <v>171</v>
      </c>
      <c r="G250" s="298">
        <f>G251</f>
        <v>662.59999999999991</v>
      </c>
      <c r="H250" s="298">
        <f>H251</f>
        <v>662.59999999999991</v>
      </c>
    </row>
    <row r="251" spans="1:8" ht="25.5" x14ac:dyDescent="0.2">
      <c r="A251" s="310" t="s">
        <v>172</v>
      </c>
      <c r="B251" s="91" t="s">
        <v>37</v>
      </c>
      <c r="C251" s="138" t="s">
        <v>16</v>
      </c>
      <c r="D251" s="138" t="s">
        <v>16</v>
      </c>
      <c r="E251" s="91" t="s">
        <v>416</v>
      </c>
      <c r="F251" s="91" t="s">
        <v>170</v>
      </c>
      <c r="G251" s="298">
        <f>G252</f>
        <v>662.59999999999991</v>
      </c>
      <c r="H251" s="298">
        <f>H252</f>
        <v>662.59999999999991</v>
      </c>
    </row>
    <row r="252" spans="1:8" ht="38.25" x14ac:dyDescent="0.2">
      <c r="A252" s="74" t="s">
        <v>394</v>
      </c>
      <c r="B252" s="92" t="s">
        <v>37</v>
      </c>
      <c r="C252" s="132" t="s">
        <v>16</v>
      </c>
      <c r="D252" s="132" t="s">
        <v>16</v>
      </c>
      <c r="E252" s="92" t="s">
        <v>416</v>
      </c>
      <c r="F252" s="92" t="s">
        <v>87</v>
      </c>
      <c r="G252" s="293">
        <f>508.9+153.7</f>
        <v>662.59999999999991</v>
      </c>
      <c r="H252" s="293">
        <f>508.9+153.7</f>
        <v>662.59999999999991</v>
      </c>
    </row>
    <row r="253" spans="1:8" ht="25.5" x14ac:dyDescent="0.2">
      <c r="A253" s="106" t="s">
        <v>387</v>
      </c>
      <c r="B253" s="91" t="s">
        <v>37</v>
      </c>
      <c r="C253" s="138" t="s">
        <v>16</v>
      </c>
      <c r="D253" s="138" t="s">
        <v>16</v>
      </c>
      <c r="E253" s="91" t="s">
        <v>416</v>
      </c>
      <c r="F253" s="91" t="s">
        <v>173</v>
      </c>
      <c r="G253" s="295">
        <f>G254</f>
        <v>16.5</v>
      </c>
      <c r="H253" s="295">
        <f>H254</f>
        <v>16.5</v>
      </c>
    </row>
    <row r="254" spans="1:8" ht="25.5" x14ac:dyDescent="0.2">
      <c r="A254" s="106" t="s">
        <v>604</v>
      </c>
      <c r="B254" s="91" t="s">
        <v>37</v>
      </c>
      <c r="C254" s="138" t="s">
        <v>16</v>
      </c>
      <c r="D254" s="138" t="s">
        <v>16</v>
      </c>
      <c r="E254" s="91" t="s">
        <v>416</v>
      </c>
      <c r="F254" s="91" t="s">
        <v>174</v>
      </c>
      <c r="G254" s="295">
        <f>G255+G256</f>
        <v>16.5</v>
      </c>
      <c r="H254" s="295">
        <f>H255+H256</f>
        <v>16.5</v>
      </c>
    </row>
    <row r="255" spans="1:8" ht="25.5" x14ac:dyDescent="0.2">
      <c r="A255" s="151" t="s">
        <v>114</v>
      </c>
      <c r="B255" s="92" t="s">
        <v>37</v>
      </c>
      <c r="C255" s="132" t="s">
        <v>16</v>
      </c>
      <c r="D255" s="132" t="s">
        <v>16</v>
      </c>
      <c r="E255" s="92" t="s">
        <v>416</v>
      </c>
      <c r="F255" s="92" t="s">
        <v>115</v>
      </c>
      <c r="G255" s="293">
        <f>8.5</f>
        <v>8.5</v>
      </c>
      <c r="H255" s="293">
        <f>8.5</f>
        <v>8.5</v>
      </c>
    </row>
    <row r="256" spans="1:8" ht="25.5" x14ac:dyDescent="0.2">
      <c r="A256" s="78" t="s">
        <v>391</v>
      </c>
      <c r="B256" s="92" t="s">
        <v>37</v>
      </c>
      <c r="C256" s="132" t="s">
        <v>16</v>
      </c>
      <c r="D256" s="132" t="s">
        <v>16</v>
      </c>
      <c r="E256" s="92" t="s">
        <v>416</v>
      </c>
      <c r="F256" s="92" t="s">
        <v>86</v>
      </c>
      <c r="G256" s="293">
        <f>16.5-G255</f>
        <v>8</v>
      </c>
      <c r="H256" s="293">
        <f>16.5-H255</f>
        <v>8</v>
      </c>
    </row>
    <row r="257" spans="1:8" ht="15" x14ac:dyDescent="0.2">
      <c r="A257" s="287" t="s">
        <v>69</v>
      </c>
      <c r="B257" s="311" t="s">
        <v>37</v>
      </c>
      <c r="C257" s="289">
        <v>8</v>
      </c>
      <c r="D257" s="289">
        <v>0</v>
      </c>
      <c r="E257" s="312" t="s">
        <v>7</v>
      </c>
      <c r="F257" s="136" t="s">
        <v>7</v>
      </c>
      <c r="G257" s="313">
        <f>G258</f>
        <v>0</v>
      </c>
      <c r="H257" s="313">
        <f>H258</f>
        <v>17894.7</v>
      </c>
    </row>
    <row r="258" spans="1:8" ht="15" x14ac:dyDescent="0.2">
      <c r="A258" s="84" t="s">
        <v>31</v>
      </c>
      <c r="B258" s="91" t="s">
        <v>37</v>
      </c>
      <c r="C258" s="128">
        <v>8</v>
      </c>
      <c r="D258" s="128">
        <v>1</v>
      </c>
      <c r="E258" s="91" t="s">
        <v>7</v>
      </c>
      <c r="F258" s="91" t="s">
        <v>7</v>
      </c>
      <c r="G258" s="295">
        <f>G259</f>
        <v>0</v>
      </c>
      <c r="H258" s="295">
        <f>H259</f>
        <v>17894.7</v>
      </c>
    </row>
    <row r="259" spans="1:8" ht="15" x14ac:dyDescent="0.2">
      <c r="A259" s="84" t="s">
        <v>148</v>
      </c>
      <c r="B259" s="91" t="s">
        <v>37</v>
      </c>
      <c r="C259" s="128">
        <v>8</v>
      </c>
      <c r="D259" s="128">
        <v>1</v>
      </c>
      <c r="E259" s="91" t="s">
        <v>147</v>
      </c>
      <c r="F259" s="91"/>
      <c r="G259" s="295">
        <f>G260+G264</f>
        <v>0</v>
      </c>
      <c r="H259" s="295">
        <f>H260+H264</f>
        <v>17894.7</v>
      </c>
    </row>
    <row r="260" spans="1:8" ht="25.5" x14ac:dyDescent="0.2">
      <c r="A260" s="153" t="s">
        <v>605</v>
      </c>
      <c r="B260" s="91" t="s">
        <v>37</v>
      </c>
      <c r="C260" s="138" t="s">
        <v>22</v>
      </c>
      <c r="D260" s="138" t="s">
        <v>8</v>
      </c>
      <c r="E260" s="91" t="s">
        <v>606</v>
      </c>
      <c r="F260" s="142"/>
      <c r="G260" s="306">
        <f t="shared" ref="G260:H262" si="21">G261</f>
        <v>0</v>
      </c>
      <c r="H260" s="306">
        <f t="shared" si="21"/>
        <v>17000</v>
      </c>
    </row>
    <row r="261" spans="1:8" ht="25.5" x14ac:dyDescent="0.2">
      <c r="A261" s="153" t="s">
        <v>400</v>
      </c>
      <c r="B261" s="91" t="s">
        <v>37</v>
      </c>
      <c r="C261" s="138" t="s">
        <v>22</v>
      </c>
      <c r="D261" s="138" t="s">
        <v>8</v>
      </c>
      <c r="E261" s="91" t="s">
        <v>606</v>
      </c>
      <c r="F261" s="91" t="s">
        <v>182</v>
      </c>
      <c r="G261" s="295">
        <f t="shared" si="21"/>
        <v>0</v>
      </c>
      <c r="H261" s="295">
        <f t="shared" si="21"/>
        <v>17000</v>
      </c>
    </row>
    <row r="262" spans="1:8" ht="15" x14ac:dyDescent="0.2">
      <c r="A262" s="84" t="s">
        <v>184</v>
      </c>
      <c r="B262" s="91" t="s">
        <v>37</v>
      </c>
      <c r="C262" s="138" t="s">
        <v>22</v>
      </c>
      <c r="D262" s="138" t="s">
        <v>8</v>
      </c>
      <c r="E262" s="91" t="s">
        <v>606</v>
      </c>
      <c r="F262" s="91" t="s">
        <v>183</v>
      </c>
      <c r="G262" s="295">
        <f t="shared" si="21"/>
        <v>0</v>
      </c>
      <c r="H262" s="295">
        <f t="shared" si="21"/>
        <v>17000</v>
      </c>
    </row>
    <row r="263" spans="1:8" ht="38.25" x14ac:dyDescent="0.2">
      <c r="A263" s="148" t="s">
        <v>401</v>
      </c>
      <c r="B263" s="92" t="s">
        <v>37</v>
      </c>
      <c r="C263" s="132" t="s">
        <v>22</v>
      </c>
      <c r="D263" s="132" t="s">
        <v>8</v>
      </c>
      <c r="E263" s="92" t="s">
        <v>606</v>
      </c>
      <c r="F263" s="92" t="s">
        <v>152</v>
      </c>
      <c r="G263" s="293">
        <v>0</v>
      </c>
      <c r="H263" s="293">
        <v>17000</v>
      </c>
    </row>
    <row r="264" spans="1:8" ht="25.5" x14ac:dyDescent="0.2">
      <c r="A264" s="153" t="s">
        <v>607</v>
      </c>
      <c r="B264" s="91" t="s">
        <v>37</v>
      </c>
      <c r="C264" s="138" t="s">
        <v>22</v>
      </c>
      <c r="D264" s="138" t="s">
        <v>8</v>
      </c>
      <c r="E264" s="91" t="s">
        <v>608</v>
      </c>
      <c r="F264" s="142"/>
      <c r="G264" s="306">
        <f t="shared" ref="G264:H266" si="22">G265</f>
        <v>0</v>
      </c>
      <c r="H264" s="306">
        <f t="shared" si="22"/>
        <v>894.7</v>
      </c>
    </row>
    <row r="265" spans="1:8" ht="25.5" x14ac:dyDescent="0.2">
      <c r="A265" s="153" t="s">
        <v>400</v>
      </c>
      <c r="B265" s="91" t="s">
        <v>37</v>
      </c>
      <c r="C265" s="138" t="s">
        <v>22</v>
      </c>
      <c r="D265" s="138" t="s">
        <v>8</v>
      </c>
      <c r="E265" s="91" t="s">
        <v>608</v>
      </c>
      <c r="F265" s="91" t="s">
        <v>182</v>
      </c>
      <c r="G265" s="295">
        <f t="shared" si="22"/>
        <v>0</v>
      </c>
      <c r="H265" s="295">
        <f t="shared" si="22"/>
        <v>894.7</v>
      </c>
    </row>
    <row r="266" spans="1:8" ht="15" x14ac:dyDescent="0.2">
      <c r="A266" s="84" t="s">
        <v>184</v>
      </c>
      <c r="B266" s="91" t="s">
        <v>37</v>
      </c>
      <c r="C266" s="138" t="s">
        <v>22</v>
      </c>
      <c r="D266" s="138" t="s">
        <v>8</v>
      </c>
      <c r="E266" s="91" t="s">
        <v>608</v>
      </c>
      <c r="F266" s="91" t="s">
        <v>183</v>
      </c>
      <c r="G266" s="295">
        <f t="shared" si="22"/>
        <v>0</v>
      </c>
      <c r="H266" s="295">
        <f t="shared" si="22"/>
        <v>894.7</v>
      </c>
    </row>
    <row r="267" spans="1:8" ht="38.25" x14ac:dyDescent="0.2">
      <c r="A267" s="148" t="s">
        <v>401</v>
      </c>
      <c r="B267" s="92" t="s">
        <v>37</v>
      </c>
      <c r="C267" s="132" t="s">
        <v>22</v>
      </c>
      <c r="D267" s="132" t="s">
        <v>8</v>
      </c>
      <c r="E267" s="92" t="s">
        <v>608</v>
      </c>
      <c r="F267" s="92" t="s">
        <v>152</v>
      </c>
      <c r="G267" s="293">
        <v>0</v>
      </c>
      <c r="H267" s="293">
        <v>894.7</v>
      </c>
    </row>
    <row r="268" spans="1:8" ht="15" x14ac:dyDescent="0.2">
      <c r="A268" s="287" t="s">
        <v>53</v>
      </c>
      <c r="B268" s="311" t="s">
        <v>37</v>
      </c>
      <c r="C268" s="314" t="s">
        <v>14</v>
      </c>
      <c r="D268" s="314" t="s">
        <v>56</v>
      </c>
      <c r="E268" s="136" t="s">
        <v>7</v>
      </c>
      <c r="F268" s="136" t="s">
        <v>7</v>
      </c>
      <c r="G268" s="313">
        <f>G269+G278+G302</f>
        <v>34653.399999999994</v>
      </c>
      <c r="H268" s="313">
        <f>H269+H278+H302</f>
        <v>34637.399999999994</v>
      </c>
    </row>
    <row r="269" spans="1:8" ht="15" x14ac:dyDescent="0.2">
      <c r="A269" s="84" t="s">
        <v>25</v>
      </c>
      <c r="B269" s="91" t="s">
        <v>37</v>
      </c>
      <c r="C269" s="139" t="s">
        <v>14</v>
      </c>
      <c r="D269" s="139" t="s">
        <v>8</v>
      </c>
      <c r="E269" s="91" t="s">
        <v>7</v>
      </c>
      <c r="F269" s="91" t="s">
        <v>7</v>
      </c>
      <c r="G269" s="295">
        <f>G272</f>
        <v>5377.8</v>
      </c>
      <c r="H269" s="295">
        <f>H272</f>
        <v>5377.8</v>
      </c>
    </row>
    <row r="270" spans="1:8" ht="15" x14ac:dyDescent="0.2">
      <c r="A270" s="84" t="s">
        <v>148</v>
      </c>
      <c r="B270" s="91" t="s">
        <v>37</v>
      </c>
      <c r="C270" s="139" t="s">
        <v>14</v>
      </c>
      <c r="D270" s="139" t="s">
        <v>8</v>
      </c>
      <c r="E270" s="91" t="s">
        <v>147</v>
      </c>
      <c r="F270" s="91"/>
      <c r="G270" s="295">
        <f>G272</f>
        <v>5377.8</v>
      </c>
      <c r="H270" s="295">
        <f>H272</f>
        <v>5377.8</v>
      </c>
    </row>
    <row r="271" spans="1:8" ht="25.5" x14ac:dyDescent="0.2">
      <c r="A271" s="84" t="s">
        <v>300</v>
      </c>
      <c r="B271" s="91" t="s">
        <v>37</v>
      </c>
      <c r="C271" s="139" t="s">
        <v>14</v>
      </c>
      <c r="D271" s="139" t="s">
        <v>8</v>
      </c>
      <c r="E271" s="91" t="s">
        <v>299</v>
      </c>
      <c r="F271" s="91"/>
      <c r="G271" s="295">
        <f>G272</f>
        <v>5377.8</v>
      </c>
      <c r="H271" s="295">
        <f>H272</f>
        <v>5377.8</v>
      </c>
    </row>
    <row r="272" spans="1:8" ht="25.5" x14ac:dyDescent="0.2">
      <c r="A272" s="84" t="s">
        <v>35</v>
      </c>
      <c r="B272" s="91" t="s">
        <v>37</v>
      </c>
      <c r="C272" s="139" t="s">
        <v>14</v>
      </c>
      <c r="D272" s="139" t="s">
        <v>8</v>
      </c>
      <c r="E272" s="91" t="s">
        <v>337</v>
      </c>
      <c r="F272" s="91" t="s">
        <v>7</v>
      </c>
      <c r="G272" s="295">
        <f>G273</f>
        <v>5377.8</v>
      </c>
      <c r="H272" s="295">
        <f>H273</f>
        <v>5377.8</v>
      </c>
    </row>
    <row r="273" spans="1:8" ht="25.5" x14ac:dyDescent="0.2">
      <c r="A273" s="84" t="s">
        <v>372</v>
      </c>
      <c r="B273" s="91" t="s">
        <v>37</v>
      </c>
      <c r="C273" s="139" t="s">
        <v>14</v>
      </c>
      <c r="D273" s="139" t="s">
        <v>8</v>
      </c>
      <c r="E273" s="91" t="s">
        <v>337</v>
      </c>
      <c r="F273" s="91" t="s">
        <v>179</v>
      </c>
      <c r="G273" s="295">
        <f>G274+G276</f>
        <v>5377.8</v>
      </c>
      <c r="H273" s="295">
        <f>H274+H276</f>
        <v>5377.8</v>
      </c>
    </row>
    <row r="274" spans="1:8" ht="15" x14ac:dyDescent="0.2">
      <c r="A274" s="84" t="s">
        <v>181</v>
      </c>
      <c r="B274" s="91" t="s">
        <v>37</v>
      </c>
      <c r="C274" s="139" t="s">
        <v>14</v>
      </c>
      <c r="D274" s="139" t="s">
        <v>8</v>
      </c>
      <c r="E274" s="91" t="s">
        <v>337</v>
      </c>
      <c r="F274" s="91" t="s">
        <v>180</v>
      </c>
      <c r="G274" s="295">
        <f>G275</f>
        <v>5355</v>
      </c>
      <c r="H274" s="295">
        <f>H275</f>
        <v>5355</v>
      </c>
    </row>
    <row r="275" spans="1:8" ht="15" x14ac:dyDescent="0.2">
      <c r="A275" s="148" t="s">
        <v>155</v>
      </c>
      <c r="B275" s="92" t="s">
        <v>37</v>
      </c>
      <c r="C275" s="132" t="s">
        <v>14</v>
      </c>
      <c r="D275" s="132" t="s">
        <v>8</v>
      </c>
      <c r="E275" s="92" t="s">
        <v>337</v>
      </c>
      <c r="F275" s="92" t="s">
        <v>105</v>
      </c>
      <c r="G275" s="293">
        <v>5355</v>
      </c>
      <c r="H275" s="293">
        <v>5355</v>
      </c>
    </row>
    <row r="276" spans="1:8" ht="25.5" x14ac:dyDescent="0.2">
      <c r="A276" s="149" t="s">
        <v>189</v>
      </c>
      <c r="B276" s="91" t="s">
        <v>37</v>
      </c>
      <c r="C276" s="139" t="s">
        <v>14</v>
      </c>
      <c r="D276" s="139" t="s">
        <v>8</v>
      </c>
      <c r="E276" s="91" t="s">
        <v>337</v>
      </c>
      <c r="F276" s="91" t="s">
        <v>186</v>
      </c>
      <c r="G276" s="295">
        <f>G277</f>
        <v>22.8</v>
      </c>
      <c r="H276" s="295">
        <f>H277</f>
        <v>22.8</v>
      </c>
    </row>
    <row r="277" spans="1:8" ht="25.5" x14ac:dyDescent="0.2">
      <c r="A277" s="148" t="s">
        <v>156</v>
      </c>
      <c r="B277" s="92" t="s">
        <v>37</v>
      </c>
      <c r="C277" s="132" t="s">
        <v>14</v>
      </c>
      <c r="D277" s="132" t="s">
        <v>8</v>
      </c>
      <c r="E277" s="92" t="s">
        <v>337</v>
      </c>
      <c r="F277" s="92" t="s">
        <v>104</v>
      </c>
      <c r="G277" s="293">
        <v>22.8</v>
      </c>
      <c r="H277" s="293">
        <v>22.8</v>
      </c>
    </row>
    <row r="278" spans="1:8" ht="15" x14ac:dyDescent="0.2">
      <c r="A278" s="84" t="s">
        <v>29</v>
      </c>
      <c r="B278" s="91" t="s">
        <v>37</v>
      </c>
      <c r="C278" s="139" t="s">
        <v>14</v>
      </c>
      <c r="D278" s="139" t="s">
        <v>9</v>
      </c>
      <c r="E278" s="91" t="s">
        <v>7</v>
      </c>
      <c r="F278" s="91" t="s">
        <v>7</v>
      </c>
      <c r="G278" s="295">
        <f>G279</f>
        <v>3043.4000000000005</v>
      </c>
      <c r="H278" s="306">
        <f>H279</f>
        <v>2679.2000000000003</v>
      </c>
    </row>
    <row r="279" spans="1:8" ht="15" x14ac:dyDescent="0.2">
      <c r="A279" s="84" t="s">
        <v>148</v>
      </c>
      <c r="B279" s="91" t="s">
        <v>37</v>
      </c>
      <c r="C279" s="139" t="s">
        <v>14</v>
      </c>
      <c r="D279" s="139" t="s">
        <v>9</v>
      </c>
      <c r="E279" s="91" t="s">
        <v>147</v>
      </c>
      <c r="F279" s="91"/>
      <c r="G279" s="295">
        <f>G280+G285+G292+G295</f>
        <v>3043.4000000000005</v>
      </c>
      <c r="H279" s="295">
        <f>H280+H285+H292+H295</f>
        <v>2679.2000000000003</v>
      </c>
    </row>
    <row r="280" spans="1:8" ht="62.25" customHeight="1" x14ac:dyDescent="0.2">
      <c r="A280" s="150" t="s">
        <v>427</v>
      </c>
      <c r="B280" s="91" t="s">
        <v>37</v>
      </c>
      <c r="C280" s="139" t="s">
        <v>14</v>
      </c>
      <c r="D280" s="139" t="s">
        <v>9</v>
      </c>
      <c r="E280" s="91" t="s">
        <v>580</v>
      </c>
      <c r="F280" s="91"/>
      <c r="G280" s="295">
        <f t="shared" ref="G280:H283" si="23">G281</f>
        <v>2272.3000000000002</v>
      </c>
      <c r="H280" s="295">
        <f t="shared" si="23"/>
        <v>2271.9</v>
      </c>
    </row>
    <row r="281" spans="1:8" ht="15" x14ac:dyDescent="0.2">
      <c r="A281" s="84" t="s">
        <v>396</v>
      </c>
      <c r="B281" s="91" t="s">
        <v>37</v>
      </c>
      <c r="C281" s="139" t="s">
        <v>14</v>
      </c>
      <c r="D281" s="139" t="s">
        <v>9</v>
      </c>
      <c r="E281" s="91" t="s">
        <v>580</v>
      </c>
      <c r="F281" s="91" t="s">
        <v>179</v>
      </c>
      <c r="G281" s="295">
        <f t="shared" si="23"/>
        <v>2272.3000000000002</v>
      </c>
      <c r="H281" s="295">
        <f t="shared" si="23"/>
        <v>2271.9</v>
      </c>
    </row>
    <row r="282" spans="1:8" ht="25.5" x14ac:dyDescent="0.2">
      <c r="A282" s="84" t="s">
        <v>189</v>
      </c>
      <c r="B282" s="91" t="s">
        <v>37</v>
      </c>
      <c r="C282" s="139" t="s">
        <v>14</v>
      </c>
      <c r="D282" s="139" t="s">
        <v>9</v>
      </c>
      <c r="E282" s="91" t="s">
        <v>580</v>
      </c>
      <c r="F282" s="91" t="s">
        <v>186</v>
      </c>
      <c r="G282" s="295">
        <f t="shared" si="23"/>
        <v>2272.3000000000002</v>
      </c>
      <c r="H282" s="295">
        <f t="shared" si="23"/>
        <v>2271.9</v>
      </c>
    </row>
    <row r="283" spans="1:8" ht="25.5" x14ac:dyDescent="0.2">
      <c r="A283" s="84" t="s">
        <v>376</v>
      </c>
      <c r="B283" s="91" t="s">
        <v>37</v>
      </c>
      <c r="C283" s="139" t="s">
        <v>14</v>
      </c>
      <c r="D283" s="139" t="s">
        <v>9</v>
      </c>
      <c r="E283" s="91" t="s">
        <v>580</v>
      </c>
      <c r="F283" s="91" t="s">
        <v>113</v>
      </c>
      <c r="G283" s="295">
        <f t="shared" si="23"/>
        <v>2272.3000000000002</v>
      </c>
      <c r="H283" s="295">
        <f t="shared" si="23"/>
        <v>2271.9</v>
      </c>
    </row>
    <row r="284" spans="1:8" ht="15" x14ac:dyDescent="0.2">
      <c r="A284" s="151" t="s">
        <v>85</v>
      </c>
      <c r="B284" s="92" t="s">
        <v>37</v>
      </c>
      <c r="C284" s="132" t="s">
        <v>14</v>
      </c>
      <c r="D284" s="132" t="s">
        <v>9</v>
      </c>
      <c r="E284" s="92" t="s">
        <v>580</v>
      </c>
      <c r="F284" s="92" t="s">
        <v>113</v>
      </c>
      <c r="G284" s="293">
        <v>2272.3000000000002</v>
      </c>
      <c r="H284" s="293">
        <v>2271.9</v>
      </c>
    </row>
    <row r="285" spans="1:8" ht="15" x14ac:dyDescent="0.2">
      <c r="A285" s="84" t="s">
        <v>339</v>
      </c>
      <c r="B285" s="91" t="s">
        <v>37</v>
      </c>
      <c r="C285" s="139" t="s">
        <v>14</v>
      </c>
      <c r="D285" s="139" t="s">
        <v>9</v>
      </c>
      <c r="E285" s="91" t="s">
        <v>338</v>
      </c>
      <c r="F285" s="91"/>
      <c r="G285" s="295">
        <f>G286</f>
        <v>379.9</v>
      </c>
      <c r="H285" s="295">
        <f>H286</f>
        <v>379.9</v>
      </c>
    </row>
    <row r="286" spans="1:8" ht="38.25" x14ac:dyDescent="0.2">
      <c r="A286" s="84" t="s">
        <v>464</v>
      </c>
      <c r="B286" s="91" t="s">
        <v>37</v>
      </c>
      <c r="C286" s="139" t="s">
        <v>14</v>
      </c>
      <c r="D286" s="139" t="s">
        <v>9</v>
      </c>
      <c r="E286" s="91" t="s">
        <v>340</v>
      </c>
      <c r="F286" s="91"/>
      <c r="G286" s="295">
        <f>G289+G291</f>
        <v>379.9</v>
      </c>
      <c r="H286" s="295">
        <f>H289+H291</f>
        <v>379.9</v>
      </c>
    </row>
    <row r="287" spans="1:8" ht="15" x14ac:dyDescent="0.2">
      <c r="A287" s="84" t="s">
        <v>396</v>
      </c>
      <c r="B287" s="91" t="s">
        <v>37</v>
      </c>
      <c r="C287" s="139" t="s">
        <v>14</v>
      </c>
      <c r="D287" s="139" t="s">
        <v>9</v>
      </c>
      <c r="E287" s="91" t="s">
        <v>340</v>
      </c>
      <c r="F287" s="91" t="s">
        <v>179</v>
      </c>
      <c r="G287" s="295">
        <f>G290+G288</f>
        <v>379.9</v>
      </c>
      <c r="H287" s="295">
        <f>H290+H288</f>
        <v>379.9</v>
      </c>
    </row>
    <row r="288" spans="1:8" ht="15" x14ac:dyDescent="0.2">
      <c r="A288" s="84" t="s">
        <v>181</v>
      </c>
      <c r="B288" s="91" t="s">
        <v>37</v>
      </c>
      <c r="C288" s="139" t="s">
        <v>14</v>
      </c>
      <c r="D288" s="139" t="s">
        <v>9</v>
      </c>
      <c r="E288" s="91" t="s">
        <v>340</v>
      </c>
      <c r="F288" s="91" t="s">
        <v>180</v>
      </c>
      <c r="G288" s="295">
        <f>G289</f>
        <v>378</v>
      </c>
      <c r="H288" s="295">
        <f>H289</f>
        <v>378</v>
      </c>
    </row>
    <row r="289" spans="1:8" ht="25.5" x14ac:dyDescent="0.2">
      <c r="A289" s="151" t="s">
        <v>397</v>
      </c>
      <c r="B289" s="92" t="s">
        <v>37</v>
      </c>
      <c r="C289" s="132" t="s">
        <v>14</v>
      </c>
      <c r="D289" s="132" t="s">
        <v>9</v>
      </c>
      <c r="E289" s="92" t="s">
        <v>340</v>
      </c>
      <c r="F289" s="92" t="s">
        <v>373</v>
      </c>
      <c r="G289" s="293">
        <v>378</v>
      </c>
      <c r="H289" s="293">
        <v>378</v>
      </c>
    </row>
    <row r="290" spans="1:8" ht="25.5" x14ac:dyDescent="0.2">
      <c r="A290" s="84" t="s">
        <v>189</v>
      </c>
      <c r="B290" s="91" t="s">
        <v>37</v>
      </c>
      <c r="C290" s="139" t="s">
        <v>14</v>
      </c>
      <c r="D290" s="139" t="s">
        <v>9</v>
      </c>
      <c r="E290" s="91" t="s">
        <v>340</v>
      </c>
      <c r="F290" s="91" t="s">
        <v>186</v>
      </c>
      <c r="G290" s="295">
        <f>G291</f>
        <v>1.9</v>
      </c>
      <c r="H290" s="295">
        <f>H291</f>
        <v>1.9</v>
      </c>
    </row>
    <row r="291" spans="1:8" ht="25.5" x14ac:dyDescent="0.2">
      <c r="A291" s="148" t="s">
        <v>156</v>
      </c>
      <c r="B291" s="92" t="s">
        <v>37</v>
      </c>
      <c r="C291" s="132" t="s">
        <v>14</v>
      </c>
      <c r="D291" s="132" t="s">
        <v>9</v>
      </c>
      <c r="E291" s="92" t="s">
        <v>340</v>
      </c>
      <c r="F291" s="92" t="s">
        <v>104</v>
      </c>
      <c r="G291" s="293">
        <v>1.9</v>
      </c>
      <c r="H291" s="293">
        <v>1.9</v>
      </c>
    </row>
    <row r="292" spans="1:8" ht="51" x14ac:dyDescent="0.2">
      <c r="A292" s="84" t="s">
        <v>453</v>
      </c>
      <c r="B292" s="91" t="s">
        <v>37</v>
      </c>
      <c r="C292" s="139" t="s">
        <v>14</v>
      </c>
      <c r="D292" s="139" t="s">
        <v>9</v>
      </c>
      <c r="E292" s="91" t="s">
        <v>452</v>
      </c>
      <c r="F292" s="91"/>
      <c r="G292" s="295">
        <f>G293</f>
        <v>363.8</v>
      </c>
      <c r="H292" s="295">
        <f>H293</f>
        <v>0</v>
      </c>
    </row>
    <row r="293" spans="1:8" ht="25.5" x14ac:dyDescent="0.2">
      <c r="A293" s="162" t="s">
        <v>189</v>
      </c>
      <c r="B293" s="142" t="s">
        <v>37</v>
      </c>
      <c r="C293" s="143" t="s">
        <v>14</v>
      </c>
      <c r="D293" s="143" t="s">
        <v>9</v>
      </c>
      <c r="E293" s="142" t="s">
        <v>452</v>
      </c>
      <c r="F293" s="142" t="s">
        <v>186</v>
      </c>
      <c r="G293" s="306">
        <f>G294</f>
        <v>363.8</v>
      </c>
      <c r="H293" s="306">
        <f>H294</f>
        <v>0</v>
      </c>
    </row>
    <row r="294" spans="1:8" ht="15" x14ac:dyDescent="0.2">
      <c r="A294" s="151" t="s">
        <v>90</v>
      </c>
      <c r="B294" s="92" t="s">
        <v>37</v>
      </c>
      <c r="C294" s="132" t="s">
        <v>14</v>
      </c>
      <c r="D294" s="132" t="s">
        <v>9</v>
      </c>
      <c r="E294" s="92" t="s">
        <v>452</v>
      </c>
      <c r="F294" s="92" t="s">
        <v>89</v>
      </c>
      <c r="G294" s="293">
        <v>363.8</v>
      </c>
      <c r="H294" s="293">
        <v>0</v>
      </c>
    </row>
    <row r="295" spans="1:8" ht="76.5" x14ac:dyDescent="0.2">
      <c r="A295" s="150" t="s">
        <v>428</v>
      </c>
      <c r="B295" s="91" t="s">
        <v>37</v>
      </c>
      <c r="C295" s="138" t="s">
        <v>14</v>
      </c>
      <c r="D295" s="138" t="s">
        <v>9</v>
      </c>
      <c r="E295" s="91" t="s">
        <v>411</v>
      </c>
      <c r="F295" s="91"/>
      <c r="G295" s="295">
        <f>G296+G301</f>
        <v>27.4</v>
      </c>
      <c r="H295" s="295">
        <f>H296+H301</f>
        <v>27.4</v>
      </c>
    </row>
    <row r="296" spans="1:8" ht="63.75" x14ac:dyDescent="0.2">
      <c r="A296" s="73" t="s">
        <v>404</v>
      </c>
      <c r="B296" s="91" t="s">
        <v>37</v>
      </c>
      <c r="C296" s="138" t="s">
        <v>14</v>
      </c>
      <c r="D296" s="138" t="s">
        <v>9</v>
      </c>
      <c r="E296" s="91" t="s">
        <v>411</v>
      </c>
      <c r="F296" s="91" t="s">
        <v>171</v>
      </c>
      <c r="G296" s="295">
        <f>G297</f>
        <v>26.7</v>
      </c>
      <c r="H296" s="295">
        <f>H297</f>
        <v>26.7</v>
      </c>
    </row>
    <row r="297" spans="1:8" ht="25.5" x14ac:dyDescent="0.2">
      <c r="A297" s="152" t="s">
        <v>172</v>
      </c>
      <c r="B297" s="91" t="s">
        <v>37</v>
      </c>
      <c r="C297" s="138" t="s">
        <v>14</v>
      </c>
      <c r="D297" s="138" t="s">
        <v>9</v>
      </c>
      <c r="E297" s="91" t="s">
        <v>411</v>
      </c>
      <c r="F297" s="91" t="s">
        <v>170</v>
      </c>
      <c r="G297" s="295">
        <f>G298</f>
        <v>26.7</v>
      </c>
      <c r="H297" s="295">
        <f>H298</f>
        <v>26.7</v>
      </c>
    </row>
    <row r="298" spans="1:8" ht="38.25" x14ac:dyDescent="0.2">
      <c r="A298" s="74" t="s">
        <v>394</v>
      </c>
      <c r="B298" s="92" t="s">
        <v>37</v>
      </c>
      <c r="C298" s="132" t="s">
        <v>14</v>
      </c>
      <c r="D298" s="132" t="s">
        <v>9</v>
      </c>
      <c r="E298" s="92" t="s">
        <v>411</v>
      </c>
      <c r="F298" s="92" t="s">
        <v>87</v>
      </c>
      <c r="G298" s="293">
        <f>20.5+6.2</f>
        <v>26.7</v>
      </c>
      <c r="H298" s="293">
        <f>20.5+6.2</f>
        <v>26.7</v>
      </c>
    </row>
    <row r="299" spans="1:8" ht="25.5" x14ac:dyDescent="0.2">
      <c r="A299" s="106" t="s">
        <v>387</v>
      </c>
      <c r="B299" s="91" t="s">
        <v>37</v>
      </c>
      <c r="C299" s="138" t="s">
        <v>14</v>
      </c>
      <c r="D299" s="138" t="s">
        <v>9</v>
      </c>
      <c r="E299" s="91" t="s">
        <v>411</v>
      </c>
      <c r="F299" s="91" t="s">
        <v>173</v>
      </c>
      <c r="G299" s="295">
        <f>G300</f>
        <v>0.7</v>
      </c>
      <c r="H299" s="295">
        <f>H300</f>
        <v>0.7</v>
      </c>
    </row>
    <row r="300" spans="1:8" ht="25.5" x14ac:dyDescent="0.2">
      <c r="A300" s="106" t="s">
        <v>388</v>
      </c>
      <c r="B300" s="91" t="s">
        <v>37</v>
      </c>
      <c r="C300" s="138" t="s">
        <v>14</v>
      </c>
      <c r="D300" s="138" t="s">
        <v>9</v>
      </c>
      <c r="E300" s="91" t="s">
        <v>411</v>
      </c>
      <c r="F300" s="91" t="s">
        <v>174</v>
      </c>
      <c r="G300" s="295">
        <f>G301</f>
        <v>0.7</v>
      </c>
      <c r="H300" s="295">
        <f>H301</f>
        <v>0.7</v>
      </c>
    </row>
    <row r="301" spans="1:8" ht="25.5" x14ac:dyDescent="0.2">
      <c r="A301" s="78" t="s">
        <v>391</v>
      </c>
      <c r="B301" s="92" t="s">
        <v>37</v>
      </c>
      <c r="C301" s="132" t="s">
        <v>14</v>
      </c>
      <c r="D301" s="132" t="s">
        <v>9</v>
      </c>
      <c r="E301" s="92" t="s">
        <v>411</v>
      </c>
      <c r="F301" s="92" t="s">
        <v>86</v>
      </c>
      <c r="G301" s="293">
        <v>0.7</v>
      </c>
      <c r="H301" s="293">
        <v>0.7</v>
      </c>
    </row>
    <row r="302" spans="1:8" ht="15" x14ac:dyDescent="0.2">
      <c r="A302" s="84" t="s">
        <v>62</v>
      </c>
      <c r="B302" s="91" t="s">
        <v>37</v>
      </c>
      <c r="C302" s="139" t="s">
        <v>14</v>
      </c>
      <c r="D302" s="139" t="s">
        <v>10</v>
      </c>
      <c r="E302" s="142"/>
      <c r="F302" s="142"/>
      <c r="G302" s="306">
        <f>G303</f>
        <v>26232.199999999997</v>
      </c>
      <c r="H302" s="306">
        <f>H303</f>
        <v>26580.399999999998</v>
      </c>
    </row>
    <row r="303" spans="1:8" ht="15" x14ac:dyDescent="0.2">
      <c r="A303" s="84" t="s">
        <v>148</v>
      </c>
      <c r="B303" s="91" t="s">
        <v>37</v>
      </c>
      <c r="C303" s="128">
        <v>10</v>
      </c>
      <c r="D303" s="128">
        <v>4</v>
      </c>
      <c r="E303" s="91" t="s">
        <v>147</v>
      </c>
      <c r="F303" s="91"/>
      <c r="G303" s="295">
        <f>G304+G308+G313</f>
        <v>26232.199999999997</v>
      </c>
      <c r="H303" s="295">
        <f>H304+H308+H313</f>
        <v>26580.399999999998</v>
      </c>
    </row>
    <row r="304" spans="1:8" ht="63.75" x14ac:dyDescent="0.2">
      <c r="A304" s="150" t="s">
        <v>429</v>
      </c>
      <c r="B304" s="91" t="s">
        <v>37</v>
      </c>
      <c r="C304" s="138" t="s">
        <v>14</v>
      </c>
      <c r="D304" s="138" t="s">
        <v>10</v>
      </c>
      <c r="E304" s="91" t="s">
        <v>493</v>
      </c>
      <c r="F304" s="142"/>
      <c r="G304" s="295">
        <f t="shared" ref="G304:H306" si="24">G305</f>
        <v>6965.8</v>
      </c>
      <c r="H304" s="295">
        <f t="shared" si="24"/>
        <v>7314</v>
      </c>
    </row>
    <row r="305" spans="1:8" ht="25.5" x14ac:dyDescent="0.2">
      <c r="A305" s="153" t="s">
        <v>400</v>
      </c>
      <c r="B305" s="91" t="s">
        <v>37</v>
      </c>
      <c r="C305" s="138" t="s">
        <v>14</v>
      </c>
      <c r="D305" s="138" t="s">
        <v>10</v>
      </c>
      <c r="E305" s="91" t="s">
        <v>493</v>
      </c>
      <c r="F305" s="142" t="s">
        <v>182</v>
      </c>
      <c r="G305" s="295">
        <f t="shared" si="24"/>
        <v>6965.8</v>
      </c>
      <c r="H305" s="295">
        <f t="shared" si="24"/>
        <v>7314</v>
      </c>
    </row>
    <row r="306" spans="1:8" ht="15" x14ac:dyDescent="0.2">
      <c r="A306" s="84" t="s">
        <v>184</v>
      </c>
      <c r="B306" s="91" t="s">
        <v>37</v>
      </c>
      <c r="C306" s="138" t="s">
        <v>14</v>
      </c>
      <c r="D306" s="138" t="s">
        <v>10</v>
      </c>
      <c r="E306" s="91" t="s">
        <v>493</v>
      </c>
      <c r="F306" s="142" t="s">
        <v>183</v>
      </c>
      <c r="G306" s="295">
        <f t="shared" si="24"/>
        <v>6965.8</v>
      </c>
      <c r="H306" s="295">
        <f t="shared" si="24"/>
        <v>7314</v>
      </c>
    </row>
    <row r="307" spans="1:8" ht="38.25" x14ac:dyDescent="0.2">
      <c r="A307" s="223" t="s">
        <v>406</v>
      </c>
      <c r="B307" s="92" t="s">
        <v>37</v>
      </c>
      <c r="C307" s="132" t="s">
        <v>14</v>
      </c>
      <c r="D307" s="132" t="s">
        <v>10</v>
      </c>
      <c r="E307" s="92" t="s">
        <v>493</v>
      </c>
      <c r="F307" s="92" t="s">
        <v>153</v>
      </c>
      <c r="G307" s="293">
        <v>6965.8</v>
      </c>
      <c r="H307" s="293">
        <v>7314</v>
      </c>
    </row>
    <row r="308" spans="1:8" ht="102" x14ac:dyDescent="0.2">
      <c r="A308" s="150" t="s">
        <v>430</v>
      </c>
      <c r="B308" s="91" t="s">
        <v>37</v>
      </c>
      <c r="C308" s="139" t="s">
        <v>14</v>
      </c>
      <c r="D308" s="139" t="s">
        <v>10</v>
      </c>
      <c r="E308" s="91" t="s">
        <v>409</v>
      </c>
      <c r="F308" s="91"/>
      <c r="G308" s="295">
        <f t="shared" ref="G308:H311" si="25">G309</f>
        <v>19222.599999999999</v>
      </c>
      <c r="H308" s="295">
        <f t="shared" si="25"/>
        <v>19222.599999999999</v>
      </c>
    </row>
    <row r="309" spans="1:8" ht="25.5" x14ac:dyDescent="0.2">
      <c r="A309" s="153" t="s">
        <v>400</v>
      </c>
      <c r="B309" s="91" t="s">
        <v>37</v>
      </c>
      <c r="C309" s="139" t="s">
        <v>14</v>
      </c>
      <c r="D309" s="139" t="s">
        <v>10</v>
      </c>
      <c r="E309" s="91" t="s">
        <v>409</v>
      </c>
      <c r="F309" s="142" t="s">
        <v>182</v>
      </c>
      <c r="G309" s="295">
        <f t="shared" si="25"/>
        <v>19222.599999999999</v>
      </c>
      <c r="H309" s="295">
        <f t="shared" si="25"/>
        <v>19222.599999999999</v>
      </c>
    </row>
    <row r="310" spans="1:8" ht="15" x14ac:dyDescent="0.2">
      <c r="A310" s="84" t="s">
        <v>184</v>
      </c>
      <c r="B310" s="91" t="s">
        <v>37</v>
      </c>
      <c r="C310" s="139" t="s">
        <v>14</v>
      </c>
      <c r="D310" s="139" t="s">
        <v>10</v>
      </c>
      <c r="E310" s="91" t="s">
        <v>409</v>
      </c>
      <c r="F310" s="142" t="s">
        <v>183</v>
      </c>
      <c r="G310" s="295">
        <f t="shared" si="25"/>
        <v>19222.599999999999</v>
      </c>
      <c r="H310" s="295">
        <f t="shared" si="25"/>
        <v>19222.599999999999</v>
      </c>
    </row>
    <row r="311" spans="1:8" ht="38.25" x14ac:dyDescent="0.2">
      <c r="A311" s="154" t="s">
        <v>406</v>
      </c>
      <c r="B311" s="91" t="s">
        <v>37</v>
      </c>
      <c r="C311" s="138" t="s">
        <v>14</v>
      </c>
      <c r="D311" s="138" t="s">
        <v>10</v>
      </c>
      <c r="E311" s="91" t="s">
        <v>409</v>
      </c>
      <c r="F311" s="145" t="s">
        <v>153</v>
      </c>
      <c r="G311" s="306">
        <f t="shared" si="25"/>
        <v>19222.599999999999</v>
      </c>
      <c r="H311" s="306">
        <f t="shared" si="25"/>
        <v>19222.599999999999</v>
      </c>
    </row>
    <row r="312" spans="1:8" ht="15" x14ac:dyDescent="0.2">
      <c r="A312" s="151" t="s">
        <v>84</v>
      </c>
      <c r="B312" s="92" t="s">
        <v>37</v>
      </c>
      <c r="C312" s="132" t="s">
        <v>14</v>
      </c>
      <c r="D312" s="132" t="s">
        <v>10</v>
      </c>
      <c r="E312" s="92" t="s">
        <v>409</v>
      </c>
      <c r="F312" s="92" t="s">
        <v>153</v>
      </c>
      <c r="G312" s="293">
        <v>19222.599999999999</v>
      </c>
      <c r="H312" s="293">
        <v>19222.599999999999</v>
      </c>
    </row>
    <row r="313" spans="1:8" ht="89.25" x14ac:dyDescent="0.2">
      <c r="A313" s="150" t="s">
        <v>431</v>
      </c>
      <c r="B313" s="91" t="s">
        <v>37</v>
      </c>
      <c r="C313" s="139" t="s">
        <v>14</v>
      </c>
      <c r="D313" s="139" t="s">
        <v>10</v>
      </c>
      <c r="E313" s="142" t="s">
        <v>410</v>
      </c>
      <c r="F313" s="142"/>
      <c r="G313" s="306">
        <f>G314+G317</f>
        <v>43.8</v>
      </c>
      <c r="H313" s="306">
        <f>H314+H317</f>
        <v>43.8</v>
      </c>
    </row>
    <row r="314" spans="1:8" ht="63.75" x14ac:dyDescent="0.2">
      <c r="A314" s="73" t="s">
        <v>404</v>
      </c>
      <c r="B314" s="91" t="s">
        <v>37</v>
      </c>
      <c r="C314" s="138" t="s">
        <v>14</v>
      </c>
      <c r="D314" s="138" t="s">
        <v>10</v>
      </c>
      <c r="E314" s="142" t="s">
        <v>410</v>
      </c>
      <c r="F314" s="91" t="s">
        <v>171</v>
      </c>
      <c r="G314" s="298">
        <f t="shared" ref="G314:H318" si="26">G315</f>
        <v>42.599999999999994</v>
      </c>
      <c r="H314" s="298">
        <f t="shared" si="26"/>
        <v>42.599999999999994</v>
      </c>
    </row>
    <row r="315" spans="1:8" ht="25.5" x14ac:dyDescent="0.2">
      <c r="A315" s="152" t="s">
        <v>172</v>
      </c>
      <c r="B315" s="91" t="s">
        <v>37</v>
      </c>
      <c r="C315" s="138" t="s">
        <v>14</v>
      </c>
      <c r="D315" s="138" t="s">
        <v>10</v>
      </c>
      <c r="E315" s="142" t="s">
        <v>410</v>
      </c>
      <c r="F315" s="91" t="s">
        <v>170</v>
      </c>
      <c r="G315" s="298">
        <f t="shared" si="26"/>
        <v>42.599999999999994</v>
      </c>
      <c r="H315" s="298">
        <f t="shared" si="26"/>
        <v>42.599999999999994</v>
      </c>
    </row>
    <row r="316" spans="1:8" ht="38.25" x14ac:dyDescent="0.2">
      <c r="A316" s="74" t="s">
        <v>394</v>
      </c>
      <c r="B316" s="92" t="s">
        <v>37</v>
      </c>
      <c r="C316" s="132" t="s">
        <v>14</v>
      </c>
      <c r="D316" s="132" t="s">
        <v>10</v>
      </c>
      <c r="E316" s="92" t="s">
        <v>410</v>
      </c>
      <c r="F316" s="92" t="s">
        <v>87</v>
      </c>
      <c r="G316" s="293">
        <f>43.8-1.2</f>
        <v>42.599999999999994</v>
      </c>
      <c r="H316" s="293">
        <f>43.8-1.2</f>
        <v>42.599999999999994</v>
      </c>
    </row>
    <row r="317" spans="1:8" ht="25.5" x14ac:dyDescent="0.2">
      <c r="A317" s="106" t="s">
        <v>387</v>
      </c>
      <c r="B317" s="91" t="s">
        <v>37</v>
      </c>
      <c r="C317" s="138" t="s">
        <v>14</v>
      </c>
      <c r="D317" s="138" t="s">
        <v>10</v>
      </c>
      <c r="E317" s="142" t="s">
        <v>410</v>
      </c>
      <c r="F317" s="91" t="s">
        <v>173</v>
      </c>
      <c r="G317" s="298">
        <f t="shared" si="26"/>
        <v>1.2</v>
      </c>
      <c r="H317" s="298">
        <f t="shared" si="26"/>
        <v>1.2</v>
      </c>
    </row>
    <row r="318" spans="1:8" ht="25.5" x14ac:dyDescent="0.2">
      <c r="A318" s="106" t="s">
        <v>388</v>
      </c>
      <c r="B318" s="91" t="s">
        <v>37</v>
      </c>
      <c r="C318" s="138" t="s">
        <v>14</v>
      </c>
      <c r="D318" s="138" t="s">
        <v>10</v>
      </c>
      <c r="E318" s="142" t="s">
        <v>410</v>
      </c>
      <c r="F318" s="91" t="s">
        <v>174</v>
      </c>
      <c r="G318" s="298">
        <f t="shared" si="26"/>
        <v>1.2</v>
      </c>
      <c r="H318" s="298">
        <f t="shared" si="26"/>
        <v>1.2</v>
      </c>
    </row>
    <row r="319" spans="1:8" ht="25.5" x14ac:dyDescent="0.2">
      <c r="A319" s="78" t="s">
        <v>391</v>
      </c>
      <c r="B319" s="92" t="s">
        <v>37</v>
      </c>
      <c r="C319" s="132" t="s">
        <v>14</v>
      </c>
      <c r="D319" s="132" t="s">
        <v>10</v>
      </c>
      <c r="E319" s="92" t="s">
        <v>410</v>
      </c>
      <c r="F319" s="92" t="s">
        <v>86</v>
      </c>
      <c r="G319" s="293">
        <v>1.2</v>
      </c>
      <c r="H319" s="293">
        <v>1.2</v>
      </c>
    </row>
    <row r="320" spans="1:8" ht="15" x14ac:dyDescent="0.2">
      <c r="A320" s="155" t="s">
        <v>70</v>
      </c>
      <c r="B320" s="142" t="s">
        <v>37</v>
      </c>
      <c r="C320" s="143" t="s">
        <v>15</v>
      </c>
      <c r="D320" s="143" t="s">
        <v>56</v>
      </c>
      <c r="E320" s="142"/>
      <c r="F320" s="142"/>
      <c r="G320" s="306">
        <f>G321+G327</f>
        <v>17981.900000000001</v>
      </c>
      <c r="H320" s="306">
        <f>H321+H327</f>
        <v>17981.900000000001</v>
      </c>
    </row>
    <row r="321" spans="1:8" ht="15" x14ac:dyDescent="0.2">
      <c r="A321" s="84" t="s">
        <v>82</v>
      </c>
      <c r="B321" s="91" t="s">
        <v>37</v>
      </c>
      <c r="C321" s="315" t="s">
        <v>15</v>
      </c>
      <c r="D321" s="315" t="s">
        <v>8</v>
      </c>
      <c r="E321" s="156"/>
      <c r="F321" s="156"/>
      <c r="G321" s="306">
        <f>G322</f>
        <v>17031.900000000001</v>
      </c>
      <c r="H321" s="306">
        <f>H322</f>
        <v>17031.900000000001</v>
      </c>
    </row>
    <row r="322" spans="1:8" ht="15" x14ac:dyDescent="0.2">
      <c r="A322" s="84" t="s">
        <v>148</v>
      </c>
      <c r="B322" s="91" t="s">
        <v>37</v>
      </c>
      <c r="C322" s="139" t="s">
        <v>15</v>
      </c>
      <c r="D322" s="139" t="s">
        <v>8</v>
      </c>
      <c r="E322" s="91" t="s">
        <v>147</v>
      </c>
      <c r="F322" s="91"/>
      <c r="G322" s="295">
        <f>G323</f>
        <v>17031.900000000001</v>
      </c>
      <c r="H322" s="295">
        <f>H323</f>
        <v>17031.900000000001</v>
      </c>
    </row>
    <row r="323" spans="1:8" ht="51" x14ac:dyDescent="0.2">
      <c r="A323" s="84" t="s">
        <v>195</v>
      </c>
      <c r="B323" s="91" t="s">
        <v>37</v>
      </c>
      <c r="C323" s="139" t="s">
        <v>15</v>
      </c>
      <c r="D323" s="139" t="s">
        <v>8</v>
      </c>
      <c r="E323" s="91" t="s">
        <v>196</v>
      </c>
      <c r="F323" s="91"/>
      <c r="G323" s="295">
        <f t="shared" ref="G323:H325" si="27">G324</f>
        <v>17031.900000000001</v>
      </c>
      <c r="H323" s="295">
        <f t="shared" si="27"/>
        <v>17031.900000000001</v>
      </c>
    </row>
    <row r="324" spans="1:8" ht="25.5" x14ac:dyDescent="0.2">
      <c r="A324" s="84" t="s">
        <v>166</v>
      </c>
      <c r="B324" s="91" t="s">
        <v>37</v>
      </c>
      <c r="C324" s="139" t="s">
        <v>15</v>
      </c>
      <c r="D324" s="139" t="s">
        <v>8</v>
      </c>
      <c r="E324" s="91" t="s">
        <v>196</v>
      </c>
      <c r="F324" s="91" t="s">
        <v>164</v>
      </c>
      <c r="G324" s="295">
        <f t="shared" si="27"/>
        <v>17031.900000000001</v>
      </c>
      <c r="H324" s="295">
        <f t="shared" si="27"/>
        <v>17031.900000000001</v>
      </c>
    </row>
    <row r="325" spans="1:8" ht="15" x14ac:dyDescent="0.2">
      <c r="A325" s="84" t="s">
        <v>169</v>
      </c>
      <c r="B325" s="91" t="s">
        <v>37</v>
      </c>
      <c r="C325" s="139" t="s">
        <v>15</v>
      </c>
      <c r="D325" s="139" t="s">
        <v>8</v>
      </c>
      <c r="E325" s="91" t="s">
        <v>196</v>
      </c>
      <c r="F325" s="91" t="s">
        <v>168</v>
      </c>
      <c r="G325" s="295">
        <f t="shared" si="27"/>
        <v>17031.900000000001</v>
      </c>
      <c r="H325" s="295">
        <f t="shared" si="27"/>
        <v>17031.900000000001</v>
      </c>
    </row>
    <row r="326" spans="1:8" ht="51" x14ac:dyDescent="0.2">
      <c r="A326" s="151" t="s">
        <v>392</v>
      </c>
      <c r="B326" s="92" t="s">
        <v>37</v>
      </c>
      <c r="C326" s="130">
        <v>11</v>
      </c>
      <c r="D326" s="130">
        <v>1</v>
      </c>
      <c r="E326" s="92" t="s">
        <v>196</v>
      </c>
      <c r="F326" s="92" t="s">
        <v>93</v>
      </c>
      <c r="G326" s="293">
        <v>17031.900000000001</v>
      </c>
      <c r="H326" s="293">
        <v>17031.900000000001</v>
      </c>
    </row>
    <row r="327" spans="1:8" ht="15" x14ac:dyDescent="0.2">
      <c r="A327" s="84" t="s">
        <v>72</v>
      </c>
      <c r="B327" s="91" t="s">
        <v>37</v>
      </c>
      <c r="C327" s="139" t="s">
        <v>15</v>
      </c>
      <c r="D327" s="139" t="s">
        <v>18</v>
      </c>
      <c r="E327" s="91" t="s">
        <v>7</v>
      </c>
      <c r="F327" s="91" t="s">
        <v>7</v>
      </c>
      <c r="G327" s="295">
        <f>G329</f>
        <v>950</v>
      </c>
      <c r="H327" s="295">
        <f>H329</f>
        <v>950</v>
      </c>
    </row>
    <row r="328" spans="1:8" ht="15" x14ac:dyDescent="0.2">
      <c r="A328" s="84" t="s">
        <v>148</v>
      </c>
      <c r="B328" s="91" t="s">
        <v>37</v>
      </c>
      <c r="C328" s="139" t="s">
        <v>15</v>
      </c>
      <c r="D328" s="139" t="s">
        <v>18</v>
      </c>
      <c r="E328" s="91" t="s">
        <v>147</v>
      </c>
      <c r="F328" s="91"/>
      <c r="G328" s="295">
        <f>G329</f>
        <v>950</v>
      </c>
      <c r="H328" s="295">
        <f>H329</f>
        <v>950</v>
      </c>
    </row>
    <row r="329" spans="1:8" ht="25.5" x14ac:dyDescent="0.2">
      <c r="A329" s="84" t="s">
        <v>210</v>
      </c>
      <c r="B329" s="91" t="s">
        <v>37</v>
      </c>
      <c r="C329" s="139" t="s">
        <v>15</v>
      </c>
      <c r="D329" s="139" t="s">
        <v>18</v>
      </c>
      <c r="E329" s="91" t="s">
        <v>345</v>
      </c>
      <c r="F329" s="91" t="s">
        <v>7</v>
      </c>
      <c r="G329" s="316">
        <f>G350+G346+G342+G338+G334+G330</f>
        <v>950</v>
      </c>
      <c r="H329" s="316">
        <f>H350+H346+H342+H338+H334+H330</f>
        <v>950</v>
      </c>
    </row>
    <row r="330" spans="1:8" ht="15" x14ac:dyDescent="0.2">
      <c r="A330" s="303" t="s">
        <v>359</v>
      </c>
      <c r="B330" s="91" t="s">
        <v>37</v>
      </c>
      <c r="C330" s="139" t="s">
        <v>15</v>
      </c>
      <c r="D330" s="139" t="s">
        <v>18</v>
      </c>
      <c r="E330" s="91" t="s">
        <v>349</v>
      </c>
      <c r="F330" s="91"/>
      <c r="G330" s="316">
        <f t="shared" ref="G330:H332" si="28">G331</f>
        <v>35</v>
      </c>
      <c r="H330" s="316">
        <f t="shared" si="28"/>
        <v>35</v>
      </c>
    </row>
    <row r="331" spans="1:8" ht="25.5" x14ac:dyDescent="0.2">
      <c r="A331" s="304" t="s">
        <v>387</v>
      </c>
      <c r="B331" s="91" t="s">
        <v>37</v>
      </c>
      <c r="C331" s="139" t="s">
        <v>15</v>
      </c>
      <c r="D331" s="139" t="s">
        <v>18</v>
      </c>
      <c r="E331" s="91" t="s">
        <v>349</v>
      </c>
      <c r="F331" s="91" t="s">
        <v>173</v>
      </c>
      <c r="G331" s="316">
        <f t="shared" si="28"/>
        <v>35</v>
      </c>
      <c r="H331" s="316">
        <f t="shared" si="28"/>
        <v>35</v>
      </c>
    </row>
    <row r="332" spans="1:8" ht="25.5" x14ac:dyDescent="0.2">
      <c r="A332" s="304" t="s">
        <v>388</v>
      </c>
      <c r="B332" s="91" t="s">
        <v>37</v>
      </c>
      <c r="C332" s="139" t="s">
        <v>15</v>
      </c>
      <c r="D332" s="139" t="s">
        <v>18</v>
      </c>
      <c r="E332" s="91" t="s">
        <v>349</v>
      </c>
      <c r="F332" s="91" t="s">
        <v>174</v>
      </c>
      <c r="G332" s="316">
        <f t="shared" si="28"/>
        <v>35</v>
      </c>
      <c r="H332" s="316">
        <f t="shared" si="28"/>
        <v>35</v>
      </c>
    </row>
    <row r="333" spans="1:8" ht="25.5" x14ac:dyDescent="0.2">
      <c r="A333" s="305" t="s">
        <v>391</v>
      </c>
      <c r="B333" s="92" t="s">
        <v>37</v>
      </c>
      <c r="C333" s="132" t="s">
        <v>15</v>
      </c>
      <c r="D333" s="132" t="s">
        <v>18</v>
      </c>
      <c r="E333" s="92" t="s">
        <v>349</v>
      </c>
      <c r="F333" s="92" t="s">
        <v>86</v>
      </c>
      <c r="G333" s="317">
        <v>35</v>
      </c>
      <c r="H333" s="317">
        <v>35</v>
      </c>
    </row>
    <row r="334" spans="1:8" ht="15" x14ac:dyDescent="0.2">
      <c r="A334" s="303" t="s">
        <v>358</v>
      </c>
      <c r="B334" s="91" t="s">
        <v>37</v>
      </c>
      <c r="C334" s="139" t="s">
        <v>15</v>
      </c>
      <c r="D334" s="139" t="s">
        <v>18</v>
      </c>
      <c r="E334" s="91" t="s">
        <v>350</v>
      </c>
      <c r="F334" s="91"/>
      <c r="G334" s="316">
        <f t="shared" ref="G334:H336" si="29">G335</f>
        <v>35</v>
      </c>
      <c r="H334" s="316">
        <f t="shared" si="29"/>
        <v>35</v>
      </c>
    </row>
    <row r="335" spans="1:8" ht="25.5" x14ac:dyDescent="0.2">
      <c r="A335" s="304" t="s">
        <v>387</v>
      </c>
      <c r="B335" s="91" t="s">
        <v>37</v>
      </c>
      <c r="C335" s="139" t="s">
        <v>15</v>
      </c>
      <c r="D335" s="139" t="s">
        <v>18</v>
      </c>
      <c r="E335" s="91" t="s">
        <v>350</v>
      </c>
      <c r="F335" s="91" t="s">
        <v>173</v>
      </c>
      <c r="G335" s="316">
        <f t="shared" si="29"/>
        <v>35</v>
      </c>
      <c r="H335" s="316">
        <f t="shared" si="29"/>
        <v>35</v>
      </c>
    </row>
    <row r="336" spans="1:8" ht="25.5" x14ac:dyDescent="0.2">
      <c r="A336" s="304" t="s">
        <v>388</v>
      </c>
      <c r="B336" s="91" t="s">
        <v>37</v>
      </c>
      <c r="C336" s="139" t="s">
        <v>15</v>
      </c>
      <c r="D336" s="139" t="s">
        <v>18</v>
      </c>
      <c r="E336" s="91" t="s">
        <v>350</v>
      </c>
      <c r="F336" s="91" t="s">
        <v>174</v>
      </c>
      <c r="G336" s="316">
        <f t="shared" si="29"/>
        <v>35</v>
      </c>
      <c r="H336" s="316">
        <f t="shared" si="29"/>
        <v>35</v>
      </c>
    </row>
    <row r="337" spans="1:8" ht="25.5" x14ac:dyDescent="0.2">
      <c r="A337" s="305" t="s">
        <v>391</v>
      </c>
      <c r="B337" s="92" t="s">
        <v>37</v>
      </c>
      <c r="C337" s="132" t="s">
        <v>15</v>
      </c>
      <c r="D337" s="132" t="s">
        <v>18</v>
      </c>
      <c r="E337" s="92" t="s">
        <v>350</v>
      </c>
      <c r="F337" s="92" t="s">
        <v>86</v>
      </c>
      <c r="G337" s="317">
        <v>35</v>
      </c>
      <c r="H337" s="317">
        <v>35</v>
      </c>
    </row>
    <row r="338" spans="1:8" ht="25.5" x14ac:dyDescent="0.2">
      <c r="A338" s="303" t="s">
        <v>357</v>
      </c>
      <c r="B338" s="91" t="s">
        <v>37</v>
      </c>
      <c r="C338" s="139" t="s">
        <v>15</v>
      </c>
      <c r="D338" s="139" t="s">
        <v>18</v>
      </c>
      <c r="E338" s="91" t="s">
        <v>351</v>
      </c>
      <c r="F338" s="91"/>
      <c r="G338" s="316">
        <f t="shared" ref="G338:H340" si="30">G339</f>
        <v>60</v>
      </c>
      <c r="H338" s="316">
        <f t="shared" si="30"/>
        <v>60</v>
      </c>
    </row>
    <row r="339" spans="1:8" ht="25.5" x14ac:dyDescent="0.2">
      <c r="A339" s="304" t="s">
        <v>387</v>
      </c>
      <c r="B339" s="91" t="s">
        <v>37</v>
      </c>
      <c r="C339" s="139" t="s">
        <v>15</v>
      </c>
      <c r="D339" s="139" t="s">
        <v>18</v>
      </c>
      <c r="E339" s="91" t="s">
        <v>351</v>
      </c>
      <c r="F339" s="91" t="s">
        <v>173</v>
      </c>
      <c r="G339" s="316">
        <f t="shared" si="30"/>
        <v>60</v>
      </c>
      <c r="H339" s="316">
        <f t="shared" si="30"/>
        <v>60</v>
      </c>
    </row>
    <row r="340" spans="1:8" ht="25.5" x14ac:dyDescent="0.2">
      <c r="A340" s="304" t="s">
        <v>388</v>
      </c>
      <c r="B340" s="91" t="s">
        <v>37</v>
      </c>
      <c r="C340" s="139" t="s">
        <v>15</v>
      </c>
      <c r="D340" s="139" t="s">
        <v>18</v>
      </c>
      <c r="E340" s="91" t="s">
        <v>351</v>
      </c>
      <c r="F340" s="91" t="s">
        <v>174</v>
      </c>
      <c r="G340" s="316">
        <f t="shared" si="30"/>
        <v>60</v>
      </c>
      <c r="H340" s="316">
        <f t="shared" si="30"/>
        <v>60</v>
      </c>
    </row>
    <row r="341" spans="1:8" ht="25.5" x14ac:dyDescent="0.2">
      <c r="A341" s="305" t="s">
        <v>391</v>
      </c>
      <c r="B341" s="92" t="s">
        <v>37</v>
      </c>
      <c r="C341" s="132" t="s">
        <v>15</v>
      </c>
      <c r="D341" s="132" t="s">
        <v>18</v>
      </c>
      <c r="E341" s="92" t="s">
        <v>351</v>
      </c>
      <c r="F341" s="92" t="s">
        <v>86</v>
      </c>
      <c r="G341" s="317">
        <v>60</v>
      </c>
      <c r="H341" s="317">
        <v>60</v>
      </c>
    </row>
    <row r="342" spans="1:8" ht="15" x14ac:dyDescent="0.2">
      <c r="A342" s="303" t="s">
        <v>356</v>
      </c>
      <c r="B342" s="91" t="s">
        <v>37</v>
      </c>
      <c r="C342" s="139" t="s">
        <v>15</v>
      </c>
      <c r="D342" s="139" t="s">
        <v>18</v>
      </c>
      <c r="E342" s="91" t="s">
        <v>352</v>
      </c>
      <c r="F342" s="91"/>
      <c r="G342" s="316">
        <f t="shared" ref="G342:H344" si="31">G343</f>
        <v>600</v>
      </c>
      <c r="H342" s="316">
        <f t="shared" si="31"/>
        <v>600</v>
      </c>
    </row>
    <row r="343" spans="1:8" ht="25.5" x14ac:dyDescent="0.2">
      <c r="A343" s="304" t="s">
        <v>387</v>
      </c>
      <c r="B343" s="91" t="s">
        <v>37</v>
      </c>
      <c r="C343" s="139" t="s">
        <v>15</v>
      </c>
      <c r="D343" s="139" t="s">
        <v>18</v>
      </c>
      <c r="E343" s="91" t="s">
        <v>352</v>
      </c>
      <c r="F343" s="91" t="s">
        <v>173</v>
      </c>
      <c r="G343" s="316">
        <f t="shared" si="31"/>
        <v>600</v>
      </c>
      <c r="H343" s="316">
        <f t="shared" si="31"/>
        <v>600</v>
      </c>
    </row>
    <row r="344" spans="1:8" ht="25.5" x14ac:dyDescent="0.2">
      <c r="A344" s="304" t="s">
        <v>388</v>
      </c>
      <c r="B344" s="91" t="s">
        <v>37</v>
      </c>
      <c r="C344" s="139" t="s">
        <v>15</v>
      </c>
      <c r="D344" s="139" t="s">
        <v>18</v>
      </c>
      <c r="E344" s="91" t="s">
        <v>352</v>
      </c>
      <c r="F344" s="91" t="s">
        <v>174</v>
      </c>
      <c r="G344" s="316">
        <f t="shared" si="31"/>
        <v>600</v>
      </c>
      <c r="H344" s="316">
        <f t="shared" si="31"/>
        <v>600</v>
      </c>
    </row>
    <row r="345" spans="1:8" ht="38.25" x14ac:dyDescent="0.2">
      <c r="A345" s="305" t="s">
        <v>365</v>
      </c>
      <c r="B345" s="92" t="s">
        <v>37</v>
      </c>
      <c r="C345" s="132" t="s">
        <v>15</v>
      </c>
      <c r="D345" s="132" t="s">
        <v>18</v>
      </c>
      <c r="E345" s="92" t="s">
        <v>352</v>
      </c>
      <c r="F345" s="92" t="s">
        <v>86</v>
      </c>
      <c r="G345" s="317">
        <v>600</v>
      </c>
      <c r="H345" s="317">
        <v>600</v>
      </c>
    </row>
    <row r="346" spans="1:8" ht="25.5" x14ac:dyDescent="0.2">
      <c r="A346" s="303" t="s">
        <v>355</v>
      </c>
      <c r="B346" s="91" t="s">
        <v>37</v>
      </c>
      <c r="C346" s="139" t="s">
        <v>15</v>
      </c>
      <c r="D346" s="139" t="s">
        <v>18</v>
      </c>
      <c r="E346" s="91" t="s">
        <v>353</v>
      </c>
      <c r="F346" s="91"/>
      <c r="G346" s="316">
        <f t="shared" ref="G346:H348" si="32">G347</f>
        <v>170</v>
      </c>
      <c r="H346" s="316">
        <f t="shared" si="32"/>
        <v>170</v>
      </c>
    </row>
    <row r="347" spans="1:8" ht="38.25" x14ac:dyDescent="0.2">
      <c r="A347" s="304" t="s">
        <v>370</v>
      </c>
      <c r="B347" s="91" t="s">
        <v>37</v>
      </c>
      <c r="C347" s="139" t="s">
        <v>15</v>
      </c>
      <c r="D347" s="139" t="s">
        <v>18</v>
      </c>
      <c r="E347" s="91" t="s">
        <v>353</v>
      </c>
      <c r="F347" s="91" t="s">
        <v>173</v>
      </c>
      <c r="G347" s="316">
        <f t="shared" si="32"/>
        <v>170</v>
      </c>
      <c r="H347" s="316">
        <f t="shared" si="32"/>
        <v>170</v>
      </c>
    </row>
    <row r="348" spans="1:8" ht="25.5" x14ac:dyDescent="0.2">
      <c r="A348" s="304" t="s">
        <v>388</v>
      </c>
      <c r="B348" s="91" t="s">
        <v>37</v>
      </c>
      <c r="C348" s="139" t="s">
        <v>15</v>
      </c>
      <c r="D348" s="139" t="s">
        <v>18</v>
      </c>
      <c r="E348" s="91" t="s">
        <v>353</v>
      </c>
      <c r="F348" s="91" t="s">
        <v>174</v>
      </c>
      <c r="G348" s="316">
        <f t="shared" si="32"/>
        <v>170</v>
      </c>
      <c r="H348" s="316">
        <f t="shared" si="32"/>
        <v>170</v>
      </c>
    </row>
    <row r="349" spans="1:8" ht="25.5" x14ac:dyDescent="0.2">
      <c r="A349" s="305" t="s">
        <v>391</v>
      </c>
      <c r="B349" s="92" t="s">
        <v>37</v>
      </c>
      <c r="C349" s="132" t="s">
        <v>15</v>
      </c>
      <c r="D349" s="132" t="s">
        <v>18</v>
      </c>
      <c r="E349" s="92" t="s">
        <v>353</v>
      </c>
      <c r="F349" s="92" t="s">
        <v>86</v>
      </c>
      <c r="G349" s="317">
        <v>170</v>
      </c>
      <c r="H349" s="317">
        <v>170</v>
      </c>
    </row>
    <row r="350" spans="1:8" ht="15" x14ac:dyDescent="0.2">
      <c r="A350" s="303" t="s">
        <v>348</v>
      </c>
      <c r="B350" s="91" t="s">
        <v>37</v>
      </c>
      <c r="C350" s="139" t="s">
        <v>15</v>
      </c>
      <c r="D350" s="139" t="s">
        <v>18</v>
      </c>
      <c r="E350" s="91" t="s">
        <v>354</v>
      </c>
      <c r="F350" s="91"/>
      <c r="G350" s="316">
        <f t="shared" ref="G350:H352" si="33">G351</f>
        <v>50</v>
      </c>
      <c r="H350" s="316">
        <f t="shared" si="33"/>
        <v>50</v>
      </c>
    </row>
    <row r="351" spans="1:8" ht="25.5" x14ac:dyDescent="0.2">
      <c r="A351" s="106" t="s">
        <v>387</v>
      </c>
      <c r="B351" s="91" t="s">
        <v>37</v>
      </c>
      <c r="C351" s="139" t="s">
        <v>15</v>
      </c>
      <c r="D351" s="139" t="s">
        <v>18</v>
      </c>
      <c r="E351" s="91" t="s">
        <v>354</v>
      </c>
      <c r="F351" s="91" t="s">
        <v>173</v>
      </c>
      <c r="G351" s="316">
        <f t="shared" si="33"/>
        <v>50</v>
      </c>
      <c r="H351" s="316">
        <f t="shared" si="33"/>
        <v>50</v>
      </c>
    </row>
    <row r="352" spans="1:8" ht="25.5" x14ac:dyDescent="0.2">
      <c r="A352" s="304" t="s">
        <v>388</v>
      </c>
      <c r="B352" s="91" t="s">
        <v>37</v>
      </c>
      <c r="C352" s="139" t="s">
        <v>15</v>
      </c>
      <c r="D352" s="139" t="s">
        <v>18</v>
      </c>
      <c r="E352" s="91" t="s">
        <v>354</v>
      </c>
      <c r="F352" s="91" t="s">
        <v>174</v>
      </c>
      <c r="G352" s="316">
        <f t="shared" si="33"/>
        <v>50</v>
      </c>
      <c r="H352" s="316">
        <f t="shared" si="33"/>
        <v>50</v>
      </c>
    </row>
    <row r="353" spans="1:8" ht="25.5" x14ac:dyDescent="0.2">
      <c r="A353" s="78" t="s">
        <v>391</v>
      </c>
      <c r="B353" s="92" t="s">
        <v>37</v>
      </c>
      <c r="C353" s="130">
        <v>11</v>
      </c>
      <c r="D353" s="130">
        <v>2</v>
      </c>
      <c r="E353" s="92" t="s">
        <v>354</v>
      </c>
      <c r="F353" s="92" t="s">
        <v>86</v>
      </c>
      <c r="G353" s="317">
        <v>50</v>
      </c>
      <c r="H353" s="317">
        <v>50</v>
      </c>
    </row>
    <row r="354" spans="1:8" ht="31.5" x14ac:dyDescent="0.2">
      <c r="A354" s="199" t="s">
        <v>145</v>
      </c>
      <c r="B354" s="318" t="s">
        <v>38</v>
      </c>
      <c r="C354" s="319"/>
      <c r="D354" s="319"/>
      <c r="E354" s="318" t="s">
        <v>7</v>
      </c>
      <c r="F354" s="318" t="s">
        <v>7</v>
      </c>
      <c r="G354" s="296">
        <f>G355+G367+G401+G478</f>
        <v>154833.9</v>
      </c>
      <c r="H354" s="296">
        <f>H355+H367+H401+H478</f>
        <v>173001.4</v>
      </c>
    </row>
    <row r="355" spans="1:8" ht="15" x14ac:dyDescent="0.2">
      <c r="A355" s="287" t="s">
        <v>50</v>
      </c>
      <c r="B355" s="136" t="s">
        <v>38</v>
      </c>
      <c r="C355" s="289">
        <v>4</v>
      </c>
      <c r="D355" s="289">
        <v>0</v>
      </c>
      <c r="E355" s="136"/>
      <c r="F355" s="136"/>
      <c r="G355" s="313">
        <f>G356+G363</f>
        <v>690.1</v>
      </c>
      <c r="H355" s="313">
        <f>H356+H363</f>
        <v>0</v>
      </c>
    </row>
    <row r="356" spans="1:8" ht="15" x14ac:dyDescent="0.2">
      <c r="A356" s="84" t="s">
        <v>139</v>
      </c>
      <c r="B356" s="91" t="s">
        <v>38</v>
      </c>
      <c r="C356" s="128">
        <v>4</v>
      </c>
      <c r="D356" s="128">
        <v>1</v>
      </c>
      <c r="E356" s="91"/>
      <c r="F356" s="91"/>
      <c r="G356" s="316">
        <f t="shared" ref="G356:H358" si="34">G357</f>
        <v>12.5</v>
      </c>
      <c r="H356" s="316">
        <f t="shared" si="34"/>
        <v>0</v>
      </c>
    </row>
    <row r="357" spans="1:8" ht="15" x14ac:dyDescent="0.2">
      <c r="A357" s="84" t="s">
        <v>148</v>
      </c>
      <c r="B357" s="91" t="s">
        <v>38</v>
      </c>
      <c r="C357" s="128">
        <v>4</v>
      </c>
      <c r="D357" s="128">
        <v>1</v>
      </c>
      <c r="E357" s="91" t="s">
        <v>147</v>
      </c>
      <c r="F357" s="91"/>
      <c r="G357" s="316">
        <f t="shared" si="34"/>
        <v>12.5</v>
      </c>
      <c r="H357" s="316">
        <f t="shared" si="34"/>
        <v>0</v>
      </c>
    </row>
    <row r="358" spans="1:8" ht="25.5" x14ac:dyDescent="0.2">
      <c r="A358" s="84" t="s">
        <v>206</v>
      </c>
      <c r="B358" s="91" t="s">
        <v>38</v>
      </c>
      <c r="C358" s="128">
        <v>4</v>
      </c>
      <c r="D358" s="128">
        <v>1</v>
      </c>
      <c r="E358" s="142" t="s">
        <v>240</v>
      </c>
      <c r="F358" s="91"/>
      <c r="G358" s="316">
        <f t="shared" si="34"/>
        <v>12.5</v>
      </c>
      <c r="H358" s="316">
        <f t="shared" si="34"/>
        <v>0</v>
      </c>
    </row>
    <row r="359" spans="1:8" ht="25.5" x14ac:dyDescent="0.2">
      <c r="A359" s="84" t="s">
        <v>241</v>
      </c>
      <c r="B359" s="91" t="s">
        <v>38</v>
      </c>
      <c r="C359" s="128">
        <v>4</v>
      </c>
      <c r="D359" s="128">
        <v>1</v>
      </c>
      <c r="E359" s="142" t="s">
        <v>243</v>
      </c>
      <c r="F359" s="91"/>
      <c r="G359" s="316">
        <f>G362</f>
        <v>12.5</v>
      </c>
      <c r="H359" s="316">
        <f>H362</f>
        <v>0</v>
      </c>
    </row>
    <row r="360" spans="1:8" ht="25.5" x14ac:dyDescent="0.2">
      <c r="A360" s="106" t="s">
        <v>387</v>
      </c>
      <c r="B360" s="91" t="s">
        <v>38</v>
      </c>
      <c r="C360" s="128">
        <v>4</v>
      </c>
      <c r="D360" s="128">
        <v>1</v>
      </c>
      <c r="E360" s="142" t="s">
        <v>243</v>
      </c>
      <c r="F360" s="91" t="s">
        <v>173</v>
      </c>
      <c r="G360" s="316">
        <f>G361</f>
        <v>12.5</v>
      </c>
      <c r="H360" s="316">
        <f>H361</f>
        <v>0</v>
      </c>
    </row>
    <row r="361" spans="1:8" ht="25.5" x14ac:dyDescent="0.2">
      <c r="A361" s="106" t="s">
        <v>388</v>
      </c>
      <c r="B361" s="91" t="s">
        <v>38</v>
      </c>
      <c r="C361" s="128">
        <v>4</v>
      </c>
      <c r="D361" s="128">
        <v>1</v>
      </c>
      <c r="E361" s="142" t="s">
        <v>243</v>
      </c>
      <c r="F361" s="91" t="s">
        <v>174</v>
      </c>
      <c r="G361" s="316">
        <f>G362</f>
        <v>12.5</v>
      </c>
      <c r="H361" s="316">
        <f>H362</f>
        <v>0</v>
      </c>
    </row>
    <row r="362" spans="1:8" ht="25.5" x14ac:dyDescent="0.2">
      <c r="A362" s="78" t="s">
        <v>391</v>
      </c>
      <c r="B362" s="92" t="s">
        <v>38</v>
      </c>
      <c r="C362" s="130">
        <v>4</v>
      </c>
      <c r="D362" s="130">
        <v>1</v>
      </c>
      <c r="E362" s="92" t="s">
        <v>243</v>
      </c>
      <c r="F362" s="92" t="s">
        <v>86</v>
      </c>
      <c r="G362" s="317">
        <v>12.5</v>
      </c>
      <c r="H362" s="317">
        <v>0</v>
      </c>
    </row>
    <row r="363" spans="1:8" ht="51" x14ac:dyDescent="0.2">
      <c r="A363" s="84" t="s">
        <v>463</v>
      </c>
      <c r="B363" s="91" t="s">
        <v>38</v>
      </c>
      <c r="C363" s="128">
        <v>4</v>
      </c>
      <c r="D363" s="128">
        <v>12</v>
      </c>
      <c r="E363" s="91" t="s">
        <v>435</v>
      </c>
      <c r="F363" s="91"/>
      <c r="G363" s="316">
        <f t="shared" ref="G363:H365" si="35">G364</f>
        <v>677.6</v>
      </c>
      <c r="H363" s="316">
        <f t="shared" si="35"/>
        <v>0</v>
      </c>
    </row>
    <row r="364" spans="1:8" ht="38.25" x14ac:dyDescent="0.2">
      <c r="A364" s="84" t="s">
        <v>369</v>
      </c>
      <c r="B364" s="91" t="s">
        <v>38</v>
      </c>
      <c r="C364" s="128">
        <v>4</v>
      </c>
      <c r="D364" s="128">
        <v>12</v>
      </c>
      <c r="E364" s="91" t="s">
        <v>435</v>
      </c>
      <c r="F364" s="91" t="s">
        <v>164</v>
      </c>
      <c r="G364" s="316">
        <f t="shared" si="35"/>
        <v>677.6</v>
      </c>
      <c r="H364" s="316">
        <f t="shared" si="35"/>
        <v>0</v>
      </c>
    </row>
    <row r="365" spans="1:8" ht="15" x14ac:dyDescent="0.2">
      <c r="A365" s="162" t="s">
        <v>167</v>
      </c>
      <c r="B365" s="91" t="s">
        <v>38</v>
      </c>
      <c r="C365" s="128">
        <v>4</v>
      </c>
      <c r="D365" s="128">
        <v>12</v>
      </c>
      <c r="E365" s="91" t="s">
        <v>435</v>
      </c>
      <c r="F365" s="91" t="s">
        <v>165</v>
      </c>
      <c r="G365" s="320">
        <f t="shared" si="35"/>
        <v>677.6</v>
      </c>
      <c r="H365" s="320">
        <f t="shared" si="35"/>
        <v>0</v>
      </c>
    </row>
    <row r="366" spans="1:8" ht="15" x14ac:dyDescent="0.2">
      <c r="A366" s="151" t="s">
        <v>97</v>
      </c>
      <c r="B366" s="92" t="s">
        <v>38</v>
      </c>
      <c r="C366" s="130">
        <v>4</v>
      </c>
      <c r="D366" s="130">
        <v>12</v>
      </c>
      <c r="E366" s="92" t="s">
        <v>435</v>
      </c>
      <c r="F366" s="92" t="s">
        <v>98</v>
      </c>
      <c r="G366" s="317">
        <v>677.6</v>
      </c>
      <c r="H366" s="317">
        <v>0</v>
      </c>
    </row>
    <row r="367" spans="1:8" ht="15" x14ac:dyDescent="0.2">
      <c r="A367" s="287" t="s">
        <v>52</v>
      </c>
      <c r="B367" s="136" t="s">
        <v>38</v>
      </c>
      <c r="C367" s="289">
        <v>7</v>
      </c>
      <c r="D367" s="289">
        <v>0</v>
      </c>
      <c r="E367" s="312" t="s">
        <v>7</v>
      </c>
      <c r="F367" s="136" t="s">
        <v>7</v>
      </c>
      <c r="G367" s="321">
        <f>G368</f>
        <v>24161.7</v>
      </c>
      <c r="H367" s="321">
        <f>H368</f>
        <v>26549.9</v>
      </c>
    </row>
    <row r="368" spans="1:8" ht="15" x14ac:dyDescent="0.2">
      <c r="A368" s="84" t="s">
        <v>20</v>
      </c>
      <c r="B368" s="91" t="s">
        <v>38</v>
      </c>
      <c r="C368" s="128">
        <v>7</v>
      </c>
      <c r="D368" s="128">
        <v>2</v>
      </c>
      <c r="E368" s="140" t="s">
        <v>7</v>
      </c>
      <c r="F368" s="91" t="s">
        <v>7</v>
      </c>
      <c r="G368" s="322">
        <f>G369</f>
        <v>24161.7</v>
      </c>
      <c r="H368" s="322">
        <f>H369</f>
        <v>26549.9</v>
      </c>
    </row>
    <row r="369" spans="1:8" ht="15" x14ac:dyDescent="0.2">
      <c r="A369" s="84" t="s">
        <v>148</v>
      </c>
      <c r="B369" s="91" t="s">
        <v>38</v>
      </c>
      <c r="C369" s="128">
        <v>7</v>
      </c>
      <c r="D369" s="128">
        <v>2</v>
      </c>
      <c r="E369" s="91" t="s">
        <v>147</v>
      </c>
      <c r="F369" s="91"/>
      <c r="G369" s="322">
        <f>G370+G374+G387+G392</f>
        <v>24161.7</v>
      </c>
      <c r="H369" s="322">
        <f>H370+H374+H387+H392</f>
        <v>26549.9</v>
      </c>
    </row>
    <row r="370" spans="1:8" ht="51" x14ac:dyDescent="0.2">
      <c r="A370" s="84" t="s">
        <v>195</v>
      </c>
      <c r="B370" s="91" t="s">
        <v>38</v>
      </c>
      <c r="C370" s="128">
        <v>7</v>
      </c>
      <c r="D370" s="128">
        <v>2</v>
      </c>
      <c r="E370" s="91" t="s">
        <v>196</v>
      </c>
      <c r="F370" s="91"/>
      <c r="G370" s="295">
        <f>G372</f>
        <v>23761.7</v>
      </c>
      <c r="H370" s="295">
        <f>H372</f>
        <v>26549.9</v>
      </c>
    </row>
    <row r="371" spans="1:8" ht="25.5" x14ac:dyDescent="0.2">
      <c r="A371" s="84" t="s">
        <v>166</v>
      </c>
      <c r="B371" s="91" t="s">
        <v>38</v>
      </c>
      <c r="C371" s="128">
        <v>7</v>
      </c>
      <c r="D371" s="128">
        <v>2</v>
      </c>
      <c r="E371" s="91" t="s">
        <v>196</v>
      </c>
      <c r="F371" s="91" t="s">
        <v>164</v>
      </c>
      <c r="G371" s="323">
        <f>G372</f>
        <v>23761.7</v>
      </c>
      <c r="H371" s="323">
        <f>H372</f>
        <v>26549.9</v>
      </c>
    </row>
    <row r="372" spans="1:8" ht="15" x14ac:dyDescent="0.2">
      <c r="A372" s="84" t="s">
        <v>169</v>
      </c>
      <c r="B372" s="91" t="s">
        <v>38</v>
      </c>
      <c r="C372" s="128">
        <v>7</v>
      </c>
      <c r="D372" s="128">
        <v>2</v>
      </c>
      <c r="E372" s="91" t="s">
        <v>196</v>
      </c>
      <c r="F372" s="91" t="s">
        <v>168</v>
      </c>
      <c r="G372" s="323">
        <f>G373</f>
        <v>23761.7</v>
      </c>
      <c r="H372" s="323">
        <f>H373</f>
        <v>26549.9</v>
      </c>
    </row>
    <row r="373" spans="1:8" ht="51" x14ac:dyDescent="0.2">
      <c r="A373" s="151" t="s">
        <v>392</v>
      </c>
      <c r="B373" s="92" t="s">
        <v>38</v>
      </c>
      <c r="C373" s="130">
        <v>7</v>
      </c>
      <c r="D373" s="130">
        <v>2</v>
      </c>
      <c r="E373" s="92" t="s">
        <v>196</v>
      </c>
      <c r="F373" s="92" t="s">
        <v>93</v>
      </c>
      <c r="G373" s="293">
        <v>23761.7</v>
      </c>
      <c r="H373" s="293">
        <v>26549.9</v>
      </c>
    </row>
    <row r="374" spans="1:8" ht="24" x14ac:dyDescent="0.2">
      <c r="A374" s="5" t="s">
        <v>473</v>
      </c>
      <c r="B374" s="91" t="s">
        <v>38</v>
      </c>
      <c r="C374" s="128">
        <v>7</v>
      </c>
      <c r="D374" s="128">
        <v>2</v>
      </c>
      <c r="E374" s="91" t="s">
        <v>215</v>
      </c>
      <c r="F374" s="91"/>
      <c r="G374" s="316">
        <f>G383+G379+G375</f>
        <v>255</v>
      </c>
      <c r="H374" s="316">
        <f>H383+H379+H375</f>
        <v>0</v>
      </c>
    </row>
    <row r="375" spans="1:8" ht="15" x14ac:dyDescent="0.2">
      <c r="A375" s="84" t="s">
        <v>219</v>
      </c>
      <c r="B375" s="91" t="s">
        <v>38</v>
      </c>
      <c r="C375" s="128">
        <v>7</v>
      </c>
      <c r="D375" s="128">
        <v>2</v>
      </c>
      <c r="E375" s="91" t="s">
        <v>218</v>
      </c>
      <c r="F375" s="91"/>
      <c r="G375" s="316">
        <f t="shared" ref="G375:H377" si="36">G376</f>
        <v>100</v>
      </c>
      <c r="H375" s="316">
        <f t="shared" si="36"/>
        <v>0</v>
      </c>
    </row>
    <row r="376" spans="1:8" ht="25.5" x14ac:dyDescent="0.2">
      <c r="A376" s="84" t="s">
        <v>166</v>
      </c>
      <c r="B376" s="91" t="s">
        <v>38</v>
      </c>
      <c r="C376" s="128">
        <v>7</v>
      </c>
      <c r="D376" s="128">
        <v>2</v>
      </c>
      <c r="E376" s="91" t="s">
        <v>218</v>
      </c>
      <c r="F376" s="91" t="s">
        <v>164</v>
      </c>
      <c r="G376" s="316">
        <f t="shared" si="36"/>
        <v>100</v>
      </c>
      <c r="H376" s="316">
        <f t="shared" si="36"/>
        <v>0</v>
      </c>
    </row>
    <row r="377" spans="1:8" ht="15" x14ac:dyDescent="0.2">
      <c r="A377" s="84" t="s">
        <v>169</v>
      </c>
      <c r="B377" s="91" t="s">
        <v>38</v>
      </c>
      <c r="C377" s="128">
        <v>7</v>
      </c>
      <c r="D377" s="128">
        <v>2</v>
      </c>
      <c r="E377" s="91" t="s">
        <v>218</v>
      </c>
      <c r="F377" s="91" t="s">
        <v>168</v>
      </c>
      <c r="G377" s="316">
        <f t="shared" si="36"/>
        <v>100</v>
      </c>
      <c r="H377" s="316">
        <f t="shared" si="36"/>
        <v>0</v>
      </c>
    </row>
    <row r="378" spans="1:8" ht="15" x14ac:dyDescent="0.2">
      <c r="A378" s="151" t="s">
        <v>99</v>
      </c>
      <c r="B378" s="92" t="s">
        <v>38</v>
      </c>
      <c r="C378" s="130">
        <v>7</v>
      </c>
      <c r="D378" s="130">
        <v>2</v>
      </c>
      <c r="E378" s="92" t="s">
        <v>218</v>
      </c>
      <c r="F378" s="92" t="s">
        <v>100</v>
      </c>
      <c r="G378" s="317">
        <v>100</v>
      </c>
      <c r="H378" s="317">
        <v>0</v>
      </c>
    </row>
    <row r="379" spans="1:8" ht="51" x14ac:dyDescent="0.2">
      <c r="A379" s="84" t="s">
        <v>461</v>
      </c>
      <c r="B379" s="91" t="s">
        <v>38</v>
      </c>
      <c r="C379" s="128">
        <v>7</v>
      </c>
      <c r="D379" s="128">
        <v>2</v>
      </c>
      <c r="E379" s="91" t="s">
        <v>220</v>
      </c>
      <c r="F379" s="91"/>
      <c r="G379" s="316">
        <f t="shared" ref="G379:H381" si="37">G380</f>
        <v>55</v>
      </c>
      <c r="H379" s="316">
        <f t="shared" si="37"/>
        <v>0</v>
      </c>
    </row>
    <row r="380" spans="1:8" ht="25.5" x14ac:dyDescent="0.2">
      <c r="A380" s="84" t="s">
        <v>166</v>
      </c>
      <c r="B380" s="91" t="s">
        <v>38</v>
      </c>
      <c r="C380" s="128">
        <v>7</v>
      </c>
      <c r="D380" s="128">
        <v>2</v>
      </c>
      <c r="E380" s="91" t="s">
        <v>220</v>
      </c>
      <c r="F380" s="91" t="s">
        <v>164</v>
      </c>
      <c r="G380" s="316">
        <f t="shared" si="37"/>
        <v>55</v>
      </c>
      <c r="H380" s="316">
        <f t="shared" si="37"/>
        <v>0</v>
      </c>
    </row>
    <row r="381" spans="1:8" ht="15" x14ac:dyDescent="0.2">
      <c r="A381" s="84" t="s">
        <v>169</v>
      </c>
      <c r="B381" s="91" t="s">
        <v>38</v>
      </c>
      <c r="C381" s="128">
        <v>7</v>
      </c>
      <c r="D381" s="128">
        <v>2</v>
      </c>
      <c r="E381" s="91" t="s">
        <v>220</v>
      </c>
      <c r="F381" s="91" t="s">
        <v>168</v>
      </c>
      <c r="G381" s="316">
        <f t="shared" si="37"/>
        <v>55</v>
      </c>
      <c r="H381" s="316">
        <f t="shared" si="37"/>
        <v>0</v>
      </c>
    </row>
    <row r="382" spans="1:8" ht="15" x14ac:dyDescent="0.2">
      <c r="A382" s="151" t="s">
        <v>99</v>
      </c>
      <c r="B382" s="92" t="s">
        <v>38</v>
      </c>
      <c r="C382" s="130">
        <v>7</v>
      </c>
      <c r="D382" s="130">
        <v>2</v>
      </c>
      <c r="E382" s="92" t="s">
        <v>220</v>
      </c>
      <c r="F382" s="92" t="s">
        <v>100</v>
      </c>
      <c r="G382" s="317">
        <v>55</v>
      </c>
      <c r="H382" s="317">
        <v>0</v>
      </c>
    </row>
    <row r="383" spans="1:8" ht="15" x14ac:dyDescent="0.2">
      <c r="A383" s="84" t="s">
        <v>226</v>
      </c>
      <c r="B383" s="91" t="s">
        <v>38</v>
      </c>
      <c r="C383" s="128">
        <v>7</v>
      </c>
      <c r="D383" s="128">
        <v>2</v>
      </c>
      <c r="E383" s="91" t="s">
        <v>223</v>
      </c>
      <c r="F383" s="91"/>
      <c r="G383" s="316">
        <f t="shared" ref="G383:H385" si="38">G384</f>
        <v>100</v>
      </c>
      <c r="H383" s="316">
        <f t="shared" si="38"/>
        <v>0</v>
      </c>
    </row>
    <row r="384" spans="1:8" ht="25.5" x14ac:dyDescent="0.2">
      <c r="A384" s="84" t="s">
        <v>166</v>
      </c>
      <c r="B384" s="91" t="s">
        <v>38</v>
      </c>
      <c r="C384" s="128">
        <v>7</v>
      </c>
      <c r="D384" s="128">
        <v>2</v>
      </c>
      <c r="E384" s="91" t="s">
        <v>223</v>
      </c>
      <c r="F384" s="91" t="s">
        <v>164</v>
      </c>
      <c r="G384" s="316">
        <f t="shared" si="38"/>
        <v>100</v>
      </c>
      <c r="H384" s="316">
        <f t="shared" si="38"/>
        <v>0</v>
      </c>
    </row>
    <row r="385" spans="1:8" ht="15" x14ac:dyDescent="0.2">
      <c r="A385" s="84" t="s">
        <v>169</v>
      </c>
      <c r="B385" s="91" t="s">
        <v>38</v>
      </c>
      <c r="C385" s="128">
        <v>7</v>
      </c>
      <c r="D385" s="128">
        <v>2</v>
      </c>
      <c r="E385" s="91" t="s">
        <v>223</v>
      </c>
      <c r="F385" s="91" t="s">
        <v>168</v>
      </c>
      <c r="G385" s="316">
        <f t="shared" si="38"/>
        <v>100</v>
      </c>
      <c r="H385" s="316">
        <f t="shared" si="38"/>
        <v>0</v>
      </c>
    </row>
    <row r="386" spans="1:8" ht="15" x14ac:dyDescent="0.2">
      <c r="A386" s="151" t="s">
        <v>99</v>
      </c>
      <c r="B386" s="92" t="s">
        <v>38</v>
      </c>
      <c r="C386" s="130">
        <v>7</v>
      </c>
      <c r="D386" s="130">
        <v>2</v>
      </c>
      <c r="E386" s="92" t="s">
        <v>223</v>
      </c>
      <c r="F386" s="92" t="s">
        <v>100</v>
      </c>
      <c r="G386" s="317">
        <v>100</v>
      </c>
      <c r="H386" s="317">
        <v>0</v>
      </c>
    </row>
    <row r="387" spans="1:8" ht="24" x14ac:dyDescent="0.2">
      <c r="A387" s="5" t="s">
        <v>474</v>
      </c>
      <c r="B387" s="91" t="s">
        <v>38</v>
      </c>
      <c r="C387" s="128">
        <v>7</v>
      </c>
      <c r="D387" s="128">
        <v>2</v>
      </c>
      <c r="E387" s="91" t="s">
        <v>227</v>
      </c>
      <c r="F387" s="91"/>
      <c r="G387" s="295">
        <f>G388</f>
        <v>18</v>
      </c>
      <c r="H387" s="295">
        <f>H388</f>
        <v>0</v>
      </c>
    </row>
    <row r="388" spans="1:8" ht="25.5" x14ac:dyDescent="0.2">
      <c r="A388" s="84" t="s">
        <v>231</v>
      </c>
      <c r="B388" s="91" t="s">
        <v>38</v>
      </c>
      <c r="C388" s="128">
        <v>7</v>
      </c>
      <c r="D388" s="128">
        <v>2</v>
      </c>
      <c r="E388" s="91" t="s">
        <v>230</v>
      </c>
      <c r="F388" s="91"/>
      <c r="G388" s="316">
        <f t="shared" ref="G388:H390" si="39">G389</f>
        <v>18</v>
      </c>
      <c r="H388" s="316">
        <f t="shared" si="39"/>
        <v>0</v>
      </c>
    </row>
    <row r="389" spans="1:8" ht="25.5" x14ac:dyDescent="0.2">
      <c r="A389" s="84" t="s">
        <v>166</v>
      </c>
      <c r="B389" s="91" t="s">
        <v>38</v>
      </c>
      <c r="C389" s="128">
        <v>7</v>
      </c>
      <c r="D389" s="128">
        <v>2</v>
      </c>
      <c r="E389" s="91" t="s">
        <v>230</v>
      </c>
      <c r="F389" s="91" t="s">
        <v>164</v>
      </c>
      <c r="G389" s="316">
        <f t="shared" si="39"/>
        <v>18</v>
      </c>
      <c r="H389" s="316">
        <f t="shared" si="39"/>
        <v>0</v>
      </c>
    </row>
    <row r="390" spans="1:8" ht="15" x14ac:dyDescent="0.2">
      <c r="A390" s="84" t="s">
        <v>169</v>
      </c>
      <c r="B390" s="91" t="s">
        <v>38</v>
      </c>
      <c r="C390" s="128">
        <v>7</v>
      </c>
      <c r="D390" s="128">
        <v>2</v>
      </c>
      <c r="E390" s="91" t="s">
        <v>230</v>
      </c>
      <c r="F390" s="91" t="s">
        <v>168</v>
      </c>
      <c r="G390" s="316">
        <f t="shared" si="39"/>
        <v>18</v>
      </c>
      <c r="H390" s="316">
        <f t="shared" si="39"/>
        <v>0</v>
      </c>
    </row>
    <row r="391" spans="1:8" ht="15" x14ac:dyDescent="0.2">
      <c r="A391" s="151" t="s">
        <v>99</v>
      </c>
      <c r="B391" s="92" t="s">
        <v>38</v>
      </c>
      <c r="C391" s="130">
        <v>7</v>
      </c>
      <c r="D391" s="130">
        <v>2</v>
      </c>
      <c r="E391" s="92" t="s">
        <v>230</v>
      </c>
      <c r="F391" s="92" t="s">
        <v>100</v>
      </c>
      <c r="G391" s="317">
        <v>18</v>
      </c>
      <c r="H391" s="317">
        <v>0</v>
      </c>
    </row>
    <row r="392" spans="1:8" ht="38.25" x14ac:dyDescent="0.2">
      <c r="A392" s="84" t="s">
        <v>256</v>
      </c>
      <c r="B392" s="91" t="s">
        <v>38</v>
      </c>
      <c r="C392" s="128">
        <v>7</v>
      </c>
      <c r="D392" s="128">
        <v>2</v>
      </c>
      <c r="E392" s="91" t="s">
        <v>252</v>
      </c>
      <c r="F392" s="91"/>
      <c r="G392" s="295">
        <f>G396+G400</f>
        <v>127</v>
      </c>
      <c r="H392" s="295">
        <f>H396+H400</f>
        <v>0</v>
      </c>
    </row>
    <row r="393" spans="1:8" ht="38.25" x14ac:dyDescent="0.2">
      <c r="A393" s="84" t="s">
        <v>253</v>
      </c>
      <c r="B393" s="91" t="s">
        <v>38</v>
      </c>
      <c r="C393" s="128">
        <v>7</v>
      </c>
      <c r="D393" s="128">
        <v>2</v>
      </c>
      <c r="E393" s="91" t="s">
        <v>254</v>
      </c>
      <c r="F393" s="91"/>
      <c r="G393" s="295">
        <f t="shared" ref="G393:H395" si="40">G394</f>
        <v>107</v>
      </c>
      <c r="H393" s="295">
        <f t="shared" si="40"/>
        <v>0</v>
      </c>
    </row>
    <row r="394" spans="1:8" ht="25.5" x14ac:dyDescent="0.2">
      <c r="A394" s="84" t="s">
        <v>166</v>
      </c>
      <c r="B394" s="91" t="s">
        <v>38</v>
      </c>
      <c r="C394" s="128">
        <v>7</v>
      </c>
      <c r="D394" s="128">
        <v>2</v>
      </c>
      <c r="E394" s="91" t="s">
        <v>254</v>
      </c>
      <c r="F394" s="91" t="s">
        <v>164</v>
      </c>
      <c r="G394" s="316">
        <f t="shared" si="40"/>
        <v>107</v>
      </c>
      <c r="H394" s="316">
        <f t="shared" si="40"/>
        <v>0</v>
      </c>
    </row>
    <row r="395" spans="1:8" ht="15" x14ac:dyDescent="0.2">
      <c r="A395" s="84" t="s">
        <v>169</v>
      </c>
      <c r="B395" s="91" t="s">
        <v>38</v>
      </c>
      <c r="C395" s="128">
        <v>7</v>
      </c>
      <c r="D395" s="128">
        <v>2</v>
      </c>
      <c r="E395" s="91" t="s">
        <v>254</v>
      </c>
      <c r="F395" s="91" t="s">
        <v>168</v>
      </c>
      <c r="G395" s="316">
        <f t="shared" si="40"/>
        <v>107</v>
      </c>
      <c r="H395" s="316">
        <f t="shared" si="40"/>
        <v>0</v>
      </c>
    </row>
    <row r="396" spans="1:8" ht="15" x14ac:dyDescent="0.2">
      <c r="A396" s="151" t="s">
        <v>99</v>
      </c>
      <c r="B396" s="92" t="s">
        <v>38</v>
      </c>
      <c r="C396" s="130">
        <v>7</v>
      </c>
      <c r="D396" s="130">
        <v>2</v>
      </c>
      <c r="E396" s="92" t="s">
        <v>254</v>
      </c>
      <c r="F396" s="92" t="s">
        <v>100</v>
      </c>
      <c r="G396" s="317">
        <v>107</v>
      </c>
      <c r="H396" s="317">
        <v>0</v>
      </c>
    </row>
    <row r="397" spans="1:8" ht="38.25" x14ac:dyDescent="0.2">
      <c r="A397" s="84" t="s">
        <v>459</v>
      </c>
      <c r="B397" s="91" t="s">
        <v>38</v>
      </c>
      <c r="C397" s="128">
        <v>7</v>
      </c>
      <c r="D397" s="128">
        <v>2</v>
      </c>
      <c r="E397" s="91" t="s">
        <v>255</v>
      </c>
      <c r="F397" s="91"/>
      <c r="G397" s="295">
        <f t="shared" ref="G397:H399" si="41">G398</f>
        <v>20</v>
      </c>
      <c r="H397" s="295">
        <f t="shared" si="41"/>
        <v>0</v>
      </c>
    </row>
    <row r="398" spans="1:8" ht="25.5" x14ac:dyDescent="0.2">
      <c r="A398" s="84" t="s">
        <v>166</v>
      </c>
      <c r="B398" s="91" t="s">
        <v>38</v>
      </c>
      <c r="C398" s="128">
        <v>7</v>
      </c>
      <c r="D398" s="128">
        <v>2</v>
      </c>
      <c r="E398" s="91" t="s">
        <v>255</v>
      </c>
      <c r="F398" s="91" t="s">
        <v>164</v>
      </c>
      <c r="G398" s="316">
        <f t="shared" si="41"/>
        <v>20</v>
      </c>
      <c r="H398" s="316">
        <f t="shared" si="41"/>
        <v>0</v>
      </c>
    </row>
    <row r="399" spans="1:8" ht="15" x14ac:dyDescent="0.2">
      <c r="A399" s="84" t="s">
        <v>169</v>
      </c>
      <c r="B399" s="91" t="s">
        <v>38</v>
      </c>
      <c r="C399" s="128">
        <v>7</v>
      </c>
      <c r="D399" s="128">
        <v>2</v>
      </c>
      <c r="E399" s="91" t="s">
        <v>255</v>
      </c>
      <c r="F399" s="91" t="s">
        <v>168</v>
      </c>
      <c r="G399" s="316">
        <f t="shared" si="41"/>
        <v>20</v>
      </c>
      <c r="H399" s="316">
        <f t="shared" si="41"/>
        <v>0</v>
      </c>
    </row>
    <row r="400" spans="1:8" ht="15" x14ac:dyDescent="0.2">
      <c r="A400" s="151" t="s">
        <v>99</v>
      </c>
      <c r="B400" s="92" t="s">
        <v>38</v>
      </c>
      <c r="C400" s="130">
        <v>7</v>
      </c>
      <c r="D400" s="130">
        <v>2</v>
      </c>
      <c r="E400" s="92" t="s">
        <v>255</v>
      </c>
      <c r="F400" s="92" t="s">
        <v>100</v>
      </c>
      <c r="G400" s="317">
        <v>20</v>
      </c>
      <c r="H400" s="317">
        <v>0</v>
      </c>
    </row>
    <row r="401" spans="1:8" ht="15" x14ac:dyDescent="0.2">
      <c r="A401" s="287" t="s">
        <v>69</v>
      </c>
      <c r="B401" s="136" t="s">
        <v>38</v>
      </c>
      <c r="C401" s="289">
        <v>8</v>
      </c>
      <c r="D401" s="289">
        <v>0</v>
      </c>
      <c r="E401" s="312" t="s">
        <v>7</v>
      </c>
      <c r="F401" s="136" t="s">
        <v>7</v>
      </c>
      <c r="G401" s="313">
        <f>G402+G452</f>
        <v>128579.59999999999</v>
      </c>
      <c r="H401" s="313">
        <f>H402+H452</f>
        <v>145374</v>
      </c>
    </row>
    <row r="402" spans="1:8" ht="15" x14ac:dyDescent="0.2">
      <c r="A402" s="84" t="s">
        <v>31</v>
      </c>
      <c r="B402" s="91" t="s">
        <v>38</v>
      </c>
      <c r="C402" s="128">
        <v>8</v>
      </c>
      <c r="D402" s="128">
        <v>1</v>
      </c>
      <c r="E402" s="91" t="s">
        <v>7</v>
      </c>
      <c r="F402" s="91" t="s">
        <v>7</v>
      </c>
      <c r="G402" s="295">
        <f>G403</f>
        <v>101406.7</v>
      </c>
      <c r="H402" s="295">
        <f>H403</f>
        <v>118446</v>
      </c>
    </row>
    <row r="403" spans="1:8" ht="15" x14ac:dyDescent="0.2">
      <c r="A403" s="84" t="s">
        <v>148</v>
      </c>
      <c r="B403" s="91" t="s">
        <v>38</v>
      </c>
      <c r="C403" s="128">
        <v>8</v>
      </c>
      <c r="D403" s="128">
        <v>1</v>
      </c>
      <c r="E403" s="91" t="s">
        <v>147</v>
      </c>
      <c r="F403" s="91"/>
      <c r="G403" s="295">
        <f>G404+G408+G417+G435+G430+G444+G448</f>
        <v>101406.7</v>
      </c>
      <c r="H403" s="295">
        <f>H404+H408+H417+H435+H430+H444+H448</f>
        <v>118446</v>
      </c>
    </row>
    <row r="404" spans="1:8" ht="51" x14ac:dyDescent="0.2">
      <c r="A404" s="84" t="s">
        <v>195</v>
      </c>
      <c r="B404" s="91" t="s">
        <v>38</v>
      </c>
      <c r="C404" s="128">
        <v>8</v>
      </c>
      <c r="D404" s="128">
        <v>1</v>
      </c>
      <c r="E404" s="91" t="s">
        <v>196</v>
      </c>
      <c r="F404" s="91"/>
      <c r="G404" s="295">
        <f t="shared" ref="G404:H406" si="42">G405</f>
        <v>98824.4</v>
      </c>
      <c r="H404" s="295">
        <f t="shared" si="42"/>
        <v>116871.3</v>
      </c>
    </row>
    <row r="405" spans="1:8" ht="25.5" x14ac:dyDescent="0.2">
      <c r="A405" s="84" t="s">
        <v>166</v>
      </c>
      <c r="B405" s="91" t="s">
        <v>38</v>
      </c>
      <c r="C405" s="128">
        <v>8</v>
      </c>
      <c r="D405" s="128">
        <v>1</v>
      </c>
      <c r="E405" s="91" t="s">
        <v>196</v>
      </c>
      <c r="F405" s="91" t="s">
        <v>164</v>
      </c>
      <c r="G405" s="295">
        <f t="shared" si="42"/>
        <v>98824.4</v>
      </c>
      <c r="H405" s="295">
        <f t="shared" si="42"/>
        <v>116871.3</v>
      </c>
    </row>
    <row r="406" spans="1:8" ht="15" x14ac:dyDescent="0.2">
      <c r="A406" s="162" t="s">
        <v>167</v>
      </c>
      <c r="B406" s="91" t="s">
        <v>38</v>
      </c>
      <c r="C406" s="128">
        <v>8</v>
      </c>
      <c r="D406" s="128">
        <v>1</v>
      </c>
      <c r="E406" s="91" t="s">
        <v>196</v>
      </c>
      <c r="F406" s="91" t="s">
        <v>165</v>
      </c>
      <c r="G406" s="295">
        <f t="shared" si="42"/>
        <v>98824.4</v>
      </c>
      <c r="H406" s="295">
        <f t="shared" si="42"/>
        <v>116871.3</v>
      </c>
    </row>
    <row r="407" spans="1:8" ht="51" x14ac:dyDescent="0.2">
      <c r="A407" s="151" t="s">
        <v>393</v>
      </c>
      <c r="B407" s="92" t="s">
        <v>38</v>
      </c>
      <c r="C407" s="130">
        <v>8</v>
      </c>
      <c r="D407" s="130">
        <v>1</v>
      </c>
      <c r="E407" s="92" t="s">
        <v>196</v>
      </c>
      <c r="F407" s="92" t="s">
        <v>96</v>
      </c>
      <c r="G407" s="293">
        <v>98824.4</v>
      </c>
      <c r="H407" s="293">
        <v>116871.3</v>
      </c>
    </row>
    <row r="408" spans="1:8" ht="24" x14ac:dyDescent="0.2">
      <c r="A408" s="5" t="s">
        <v>474</v>
      </c>
      <c r="B408" s="91" t="s">
        <v>38</v>
      </c>
      <c r="C408" s="128">
        <v>8</v>
      </c>
      <c r="D408" s="128">
        <v>1</v>
      </c>
      <c r="E408" s="91" t="s">
        <v>227</v>
      </c>
      <c r="F408" s="91"/>
      <c r="G408" s="295">
        <f>G412+G416</f>
        <v>330</v>
      </c>
      <c r="H408" s="295">
        <f>H412+H416</f>
        <v>0</v>
      </c>
    </row>
    <row r="409" spans="1:8" ht="25.5" x14ac:dyDescent="0.2">
      <c r="A409" s="84" t="s">
        <v>229</v>
      </c>
      <c r="B409" s="91" t="s">
        <v>38</v>
      </c>
      <c r="C409" s="128">
        <v>8</v>
      </c>
      <c r="D409" s="128">
        <v>1</v>
      </c>
      <c r="E409" s="91" t="s">
        <v>228</v>
      </c>
      <c r="F409" s="91"/>
      <c r="G409" s="295">
        <f t="shared" ref="G409:H411" si="43">G410</f>
        <v>30</v>
      </c>
      <c r="H409" s="295">
        <f t="shared" si="43"/>
        <v>0</v>
      </c>
    </row>
    <row r="410" spans="1:8" ht="25.5" x14ac:dyDescent="0.2">
      <c r="A410" s="84" t="s">
        <v>166</v>
      </c>
      <c r="B410" s="91" t="s">
        <v>38</v>
      </c>
      <c r="C410" s="128">
        <v>8</v>
      </c>
      <c r="D410" s="128">
        <v>1</v>
      </c>
      <c r="E410" s="91" t="s">
        <v>228</v>
      </c>
      <c r="F410" s="91" t="s">
        <v>164</v>
      </c>
      <c r="G410" s="316">
        <f t="shared" si="43"/>
        <v>30</v>
      </c>
      <c r="H410" s="316">
        <f t="shared" si="43"/>
        <v>0</v>
      </c>
    </row>
    <row r="411" spans="1:8" ht="15" x14ac:dyDescent="0.2">
      <c r="A411" s="162" t="s">
        <v>167</v>
      </c>
      <c r="B411" s="91" t="s">
        <v>38</v>
      </c>
      <c r="C411" s="128">
        <v>8</v>
      </c>
      <c r="D411" s="128">
        <v>1</v>
      </c>
      <c r="E411" s="91" t="s">
        <v>228</v>
      </c>
      <c r="F411" s="91" t="s">
        <v>165</v>
      </c>
      <c r="G411" s="316">
        <f t="shared" si="43"/>
        <v>30</v>
      </c>
      <c r="H411" s="316">
        <f t="shared" si="43"/>
        <v>0</v>
      </c>
    </row>
    <row r="412" spans="1:8" ht="15" x14ac:dyDescent="0.2">
      <c r="A412" s="151" t="s">
        <v>97</v>
      </c>
      <c r="B412" s="92" t="s">
        <v>38</v>
      </c>
      <c r="C412" s="130">
        <v>8</v>
      </c>
      <c r="D412" s="130">
        <v>1</v>
      </c>
      <c r="E412" s="92" t="s">
        <v>228</v>
      </c>
      <c r="F412" s="92" t="s">
        <v>98</v>
      </c>
      <c r="G412" s="317">
        <v>30</v>
      </c>
      <c r="H412" s="317">
        <v>0</v>
      </c>
    </row>
    <row r="413" spans="1:8" ht="25.5" x14ac:dyDescent="0.2">
      <c r="A413" s="84" t="s">
        <v>231</v>
      </c>
      <c r="B413" s="91" t="s">
        <v>38</v>
      </c>
      <c r="C413" s="128">
        <v>8</v>
      </c>
      <c r="D413" s="128">
        <v>1</v>
      </c>
      <c r="E413" s="91" t="s">
        <v>230</v>
      </c>
      <c r="F413" s="91"/>
      <c r="G413" s="295">
        <f t="shared" ref="G413:H415" si="44">G414</f>
        <v>300</v>
      </c>
      <c r="H413" s="295">
        <f t="shared" si="44"/>
        <v>0</v>
      </c>
    </row>
    <row r="414" spans="1:8" ht="25.5" x14ac:dyDescent="0.2">
      <c r="A414" s="84" t="s">
        <v>166</v>
      </c>
      <c r="B414" s="91" t="s">
        <v>38</v>
      </c>
      <c r="C414" s="128">
        <v>8</v>
      </c>
      <c r="D414" s="128">
        <v>1</v>
      </c>
      <c r="E414" s="91" t="s">
        <v>230</v>
      </c>
      <c r="F414" s="91" t="s">
        <v>164</v>
      </c>
      <c r="G414" s="316">
        <f t="shared" si="44"/>
        <v>300</v>
      </c>
      <c r="H414" s="316">
        <f t="shared" si="44"/>
        <v>0</v>
      </c>
    </row>
    <row r="415" spans="1:8" ht="15" x14ac:dyDescent="0.2">
      <c r="A415" s="162" t="s">
        <v>167</v>
      </c>
      <c r="B415" s="91" t="s">
        <v>38</v>
      </c>
      <c r="C415" s="128">
        <v>8</v>
      </c>
      <c r="D415" s="128">
        <v>1</v>
      </c>
      <c r="E415" s="91" t="s">
        <v>230</v>
      </c>
      <c r="F415" s="91" t="s">
        <v>165</v>
      </c>
      <c r="G415" s="316">
        <f t="shared" si="44"/>
        <v>300</v>
      </c>
      <c r="H415" s="316">
        <f t="shared" si="44"/>
        <v>0</v>
      </c>
    </row>
    <row r="416" spans="1:8" ht="15" x14ac:dyDescent="0.2">
      <c r="A416" s="151" t="s">
        <v>97</v>
      </c>
      <c r="B416" s="92" t="s">
        <v>38</v>
      </c>
      <c r="C416" s="130">
        <v>8</v>
      </c>
      <c r="D416" s="130">
        <v>1</v>
      </c>
      <c r="E416" s="92" t="s">
        <v>230</v>
      </c>
      <c r="F416" s="92" t="s">
        <v>98</v>
      </c>
      <c r="G416" s="317">
        <v>300</v>
      </c>
      <c r="H416" s="317">
        <v>0</v>
      </c>
    </row>
    <row r="417" spans="1:8" ht="24" x14ac:dyDescent="0.2">
      <c r="A417" s="5" t="s">
        <v>467</v>
      </c>
      <c r="B417" s="91" t="s">
        <v>38</v>
      </c>
      <c r="C417" s="128">
        <v>8</v>
      </c>
      <c r="D417" s="128">
        <v>1</v>
      </c>
      <c r="E417" s="91" t="s">
        <v>232</v>
      </c>
      <c r="F417" s="91"/>
      <c r="G417" s="316">
        <f>G418+G422+G426</f>
        <v>323.60000000000002</v>
      </c>
      <c r="H417" s="316">
        <f>H418+H422+H426</f>
        <v>0</v>
      </c>
    </row>
    <row r="418" spans="1:8" ht="25.5" x14ac:dyDescent="0.2">
      <c r="A418" s="84" t="s">
        <v>234</v>
      </c>
      <c r="B418" s="91" t="s">
        <v>38</v>
      </c>
      <c r="C418" s="128">
        <v>8</v>
      </c>
      <c r="D418" s="128">
        <v>1</v>
      </c>
      <c r="E418" s="91" t="s">
        <v>233</v>
      </c>
      <c r="F418" s="91"/>
      <c r="G418" s="295">
        <f t="shared" ref="G418:H420" si="45">G419</f>
        <v>227.7</v>
      </c>
      <c r="H418" s="295">
        <f t="shared" si="45"/>
        <v>0</v>
      </c>
    </row>
    <row r="419" spans="1:8" ht="25.5" x14ac:dyDescent="0.2">
      <c r="A419" s="84" t="s">
        <v>166</v>
      </c>
      <c r="B419" s="91" t="s">
        <v>38</v>
      </c>
      <c r="C419" s="128">
        <v>8</v>
      </c>
      <c r="D419" s="128">
        <v>1</v>
      </c>
      <c r="E419" s="91" t="s">
        <v>233</v>
      </c>
      <c r="F419" s="91" t="s">
        <v>164</v>
      </c>
      <c r="G419" s="316">
        <f t="shared" si="45"/>
        <v>227.7</v>
      </c>
      <c r="H419" s="316">
        <f t="shared" si="45"/>
        <v>0</v>
      </c>
    </row>
    <row r="420" spans="1:8" ht="15" x14ac:dyDescent="0.2">
      <c r="A420" s="162" t="s">
        <v>167</v>
      </c>
      <c r="B420" s="91" t="s">
        <v>38</v>
      </c>
      <c r="C420" s="128">
        <v>8</v>
      </c>
      <c r="D420" s="128">
        <v>1</v>
      </c>
      <c r="E420" s="91" t="s">
        <v>233</v>
      </c>
      <c r="F420" s="91" t="s">
        <v>165</v>
      </c>
      <c r="G420" s="316">
        <f t="shared" si="45"/>
        <v>227.7</v>
      </c>
      <c r="H420" s="316">
        <f t="shared" si="45"/>
        <v>0</v>
      </c>
    </row>
    <row r="421" spans="1:8" ht="15" x14ac:dyDescent="0.2">
      <c r="A421" s="151" t="s">
        <v>97</v>
      </c>
      <c r="B421" s="92" t="s">
        <v>38</v>
      </c>
      <c r="C421" s="130">
        <v>8</v>
      </c>
      <c r="D421" s="130">
        <v>1</v>
      </c>
      <c r="E421" s="92" t="s">
        <v>233</v>
      </c>
      <c r="F421" s="92" t="s">
        <v>98</v>
      </c>
      <c r="G421" s="317">
        <v>227.7</v>
      </c>
      <c r="H421" s="317">
        <v>0</v>
      </c>
    </row>
    <row r="422" spans="1:8" ht="25.5" x14ac:dyDescent="0.2">
      <c r="A422" s="84" t="s">
        <v>237</v>
      </c>
      <c r="B422" s="91" t="s">
        <v>38</v>
      </c>
      <c r="C422" s="128">
        <v>8</v>
      </c>
      <c r="D422" s="128">
        <v>1</v>
      </c>
      <c r="E422" s="91" t="s">
        <v>238</v>
      </c>
      <c r="F422" s="91"/>
      <c r="G422" s="295">
        <f t="shared" ref="G422:H424" si="46">G423</f>
        <v>3.5</v>
      </c>
      <c r="H422" s="295">
        <f t="shared" si="46"/>
        <v>0</v>
      </c>
    </row>
    <row r="423" spans="1:8" ht="25.5" x14ac:dyDescent="0.2">
      <c r="A423" s="84" t="s">
        <v>166</v>
      </c>
      <c r="B423" s="91" t="s">
        <v>38</v>
      </c>
      <c r="C423" s="128">
        <v>8</v>
      </c>
      <c r="D423" s="128">
        <v>1</v>
      </c>
      <c r="E423" s="91" t="s">
        <v>238</v>
      </c>
      <c r="F423" s="91" t="s">
        <v>164</v>
      </c>
      <c r="G423" s="316">
        <f t="shared" si="46"/>
        <v>3.5</v>
      </c>
      <c r="H423" s="316">
        <f t="shared" si="46"/>
        <v>0</v>
      </c>
    </row>
    <row r="424" spans="1:8" ht="15" x14ac:dyDescent="0.2">
      <c r="A424" s="162" t="s">
        <v>167</v>
      </c>
      <c r="B424" s="91" t="s">
        <v>38</v>
      </c>
      <c r="C424" s="128">
        <v>8</v>
      </c>
      <c r="D424" s="128">
        <v>1</v>
      </c>
      <c r="E424" s="91" t="s">
        <v>238</v>
      </c>
      <c r="F424" s="91" t="s">
        <v>165</v>
      </c>
      <c r="G424" s="316">
        <f t="shared" si="46"/>
        <v>3.5</v>
      </c>
      <c r="H424" s="316">
        <f t="shared" si="46"/>
        <v>0</v>
      </c>
    </row>
    <row r="425" spans="1:8" ht="15" x14ac:dyDescent="0.2">
      <c r="A425" s="151" t="s">
        <v>97</v>
      </c>
      <c r="B425" s="92" t="s">
        <v>38</v>
      </c>
      <c r="C425" s="130">
        <v>8</v>
      </c>
      <c r="D425" s="130">
        <v>1</v>
      </c>
      <c r="E425" s="92" t="s">
        <v>238</v>
      </c>
      <c r="F425" s="92" t="s">
        <v>98</v>
      </c>
      <c r="G425" s="317">
        <v>3.5</v>
      </c>
      <c r="H425" s="317">
        <v>0</v>
      </c>
    </row>
    <row r="426" spans="1:8" ht="15" x14ac:dyDescent="0.2">
      <c r="A426" s="84" t="s">
        <v>278</v>
      </c>
      <c r="B426" s="91" t="s">
        <v>38</v>
      </c>
      <c r="C426" s="128">
        <v>8</v>
      </c>
      <c r="D426" s="128">
        <v>1</v>
      </c>
      <c r="E426" s="91" t="s">
        <v>239</v>
      </c>
      <c r="F426" s="91"/>
      <c r="G426" s="295">
        <f t="shared" ref="G426:H432" si="47">G427</f>
        <v>92.4</v>
      </c>
      <c r="H426" s="295">
        <f t="shared" si="47"/>
        <v>0</v>
      </c>
    </row>
    <row r="427" spans="1:8" ht="25.5" x14ac:dyDescent="0.2">
      <c r="A427" s="84" t="s">
        <v>166</v>
      </c>
      <c r="B427" s="91" t="s">
        <v>38</v>
      </c>
      <c r="C427" s="128">
        <v>8</v>
      </c>
      <c r="D427" s="128">
        <v>1</v>
      </c>
      <c r="E427" s="91" t="s">
        <v>239</v>
      </c>
      <c r="F427" s="91" t="s">
        <v>164</v>
      </c>
      <c r="G427" s="316">
        <f t="shared" si="47"/>
        <v>92.4</v>
      </c>
      <c r="H427" s="316">
        <f t="shared" si="47"/>
        <v>0</v>
      </c>
    </row>
    <row r="428" spans="1:8" ht="15" x14ac:dyDescent="0.2">
      <c r="A428" s="162" t="s">
        <v>167</v>
      </c>
      <c r="B428" s="91" t="s">
        <v>38</v>
      </c>
      <c r="C428" s="128">
        <v>8</v>
      </c>
      <c r="D428" s="128">
        <v>1</v>
      </c>
      <c r="E428" s="91" t="s">
        <v>239</v>
      </c>
      <c r="F428" s="91" t="s">
        <v>165</v>
      </c>
      <c r="G428" s="316">
        <f t="shared" si="47"/>
        <v>92.4</v>
      </c>
      <c r="H428" s="316">
        <f t="shared" si="47"/>
        <v>0</v>
      </c>
    </row>
    <row r="429" spans="1:8" ht="15" x14ac:dyDescent="0.2">
      <c r="A429" s="151" t="s">
        <v>97</v>
      </c>
      <c r="B429" s="92" t="s">
        <v>38</v>
      </c>
      <c r="C429" s="130">
        <v>8</v>
      </c>
      <c r="D429" s="130">
        <v>1</v>
      </c>
      <c r="E429" s="92" t="s">
        <v>239</v>
      </c>
      <c r="F429" s="92" t="s">
        <v>98</v>
      </c>
      <c r="G429" s="317">
        <v>92.4</v>
      </c>
      <c r="H429" s="317">
        <v>0</v>
      </c>
    </row>
    <row r="430" spans="1:8" ht="25.5" x14ac:dyDescent="0.2">
      <c r="A430" s="84" t="s">
        <v>281</v>
      </c>
      <c r="B430" s="91" t="s">
        <v>38</v>
      </c>
      <c r="C430" s="128">
        <v>8</v>
      </c>
      <c r="D430" s="128">
        <v>1</v>
      </c>
      <c r="E430" s="91" t="s">
        <v>250</v>
      </c>
      <c r="F430" s="91"/>
      <c r="G430" s="295">
        <f t="shared" si="47"/>
        <v>120</v>
      </c>
      <c r="H430" s="295">
        <f t="shared" si="47"/>
        <v>0</v>
      </c>
    </row>
    <row r="431" spans="1:8" ht="25.5" x14ac:dyDescent="0.2">
      <c r="A431" s="84" t="s">
        <v>609</v>
      </c>
      <c r="B431" s="91" t="s">
        <v>38</v>
      </c>
      <c r="C431" s="128">
        <v>8</v>
      </c>
      <c r="D431" s="128">
        <v>1</v>
      </c>
      <c r="E431" s="91" t="s">
        <v>610</v>
      </c>
      <c r="F431" s="91"/>
      <c r="G431" s="316">
        <f t="shared" si="47"/>
        <v>120</v>
      </c>
      <c r="H431" s="316">
        <f t="shared" si="47"/>
        <v>0</v>
      </c>
    </row>
    <row r="432" spans="1:8" ht="38.25" x14ac:dyDescent="0.2">
      <c r="A432" s="84" t="s">
        <v>369</v>
      </c>
      <c r="B432" s="91" t="s">
        <v>38</v>
      </c>
      <c r="C432" s="128">
        <v>8</v>
      </c>
      <c r="D432" s="128">
        <v>1</v>
      </c>
      <c r="E432" s="91" t="s">
        <v>610</v>
      </c>
      <c r="F432" s="91" t="s">
        <v>164</v>
      </c>
      <c r="G432" s="316">
        <f t="shared" si="47"/>
        <v>120</v>
      </c>
      <c r="H432" s="316">
        <f t="shared" si="47"/>
        <v>0</v>
      </c>
    </row>
    <row r="433" spans="1:8" ht="15" x14ac:dyDescent="0.2">
      <c r="A433" s="162" t="s">
        <v>167</v>
      </c>
      <c r="B433" s="91" t="s">
        <v>38</v>
      </c>
      <c r="C433" s="128">
        <v>8</v>
      </c>
      <c r="D433" s="128">
        <v>1</v>
      </c>
      <c r="E433" s="91" t="s">
        <v>610</v>
      </c>
      <c r="F433" s="91" t="s">
        <v>165</v>
      </c>
      <c r="G433" s="316">
        <f>G434</f>
        <v>120</v>
      </c>
      <c r="H433" s="316">
        <f>H434</f>
        <v>0</v>
      </c>
    </row>
    <row r="434" spans="1:8" ht="15" x14ac:dyDescent="0.2">
      <c r="A434" s="151" t="s">
        <v>97</v>
      </c>
      <c r="B434" s="92" t="s">
        <v>38</v>
      </c>
      <c r="C434" s="130">
        <v>8</v>
      </c>
      <c r="D434" s="130">
        <v>1</v>
      </c>
      <c r="E434" s="92" t="s">
        <v>610</v>
      </c>
      <c r="F434" s="92" t="s">
        <v>98</v>
      </c>
      <c r="G434" s="317">
        <v>120</v>
      </c>
      <c r="H434" s="317">
        <v>0</v>
      </c>
    </row>
    <row r="435" spans="1:8" ht="38.25" x14ac:dyDescent="0.2">
      <c r="A435" s="84" t="s">
        <v>256</v>
      </c>
      <c r="B435" s="91" t="s">
        <v>38</v>
      </c>
      <c r="C435" s="128">
        <v>8</v>
      </c>
      <c r="D435" s="128">
        <v>1</v>
      </c>
      <c r="E435" s="91" t="s">
        <v>252</v>
      </c>
      <c r="F435" s="91"/>
      <c r="G435" s="295">
        <f>G436+G440</f>
        <v>234</v>
      </c>
      <c r="H435" s="295">
        <f>H436+H440</f>
        <v>0</v>
      </c>
    </row>
    <row r="436" spans="1:8" ht="38.25" x14ac:dyDescent="0.2">
      <c r="A436" s="84" t="s">
        <v>253</v>
      </c>
      <c r="B436" s="91" t="s">
        <v>38</v>
      </c>
      <c r="C436" s="128">
        <v>8</v>
      </c>
      <c r="D436" s="128">
        <v>1</v>
      </c>
      <c r="E436" s="91" t="s">
        <v>254</v>
      </c>
      <c r="F436" s="91"/>
      <c r="G436" s="295">
        <f t="shared" ref="G436:H438" si="48">G437</f>
        <v>227</v>
      </c>
      <c r="H436" s="295">
        <f t="shared" si="48"/>
        <v>0</v>
      </c>
    </row>
    <row r="437" spans="1:8" ht="25.5" x14ac:dyDescent="0.2">
      <c r="A437" s="84" t="s">
        <v>166</v>
      </c>
      <c r="B437" s="91" t="s">
        <v>38</v>
      </c>
      <c r="C437" s="128">
        <v>8</v>
      </c>
      <c r="D437" s="128">
        <v>1</v>
      </c>
      <c r="E437" s="91" t="s">
        <v>254</v>
      </c>
      <c r="F437" s="91" t="s">
        <v>164</v>
      </c>
      <c r="G437" s="295">
        <f t="shared" si="48"/>
        <v>227</v>
      </c>
      <c r="H437" s="295">
        <f t="shared" si="48"/>
        <v>0</v>
      </c>
    </row>
    <row r="438" spans="1:8" ht="15" x14ac:dyDescent="0.2">
      <c r="A438" s="162" t="s">
        <v>167</v>
      </c>
      <c r="B438" s="91" t="s">
        <v>38</v>
      </c>
      <c r="C438" s="128">
        <v>8</v>
      </c>
      <c r="D438" s="128">
        <v>1</v>
      </c>
      <c r="E438" s="91" t="s">
        <v>254</v>
      </c>
      <c r="F438" s="91" t="s">
        <v>165</v>
      </c>
      <c r="G438" s="295">
        <f t="shared" si="48"/>
        <v>227</v>
      </c>
      <c r="H438" s="295">
        <f t="shared" si="48"/>
        <v>0</v>
      </c>
    </row>
    <row r="439" spans="1:8" ht="15" x14ac:dyDescent="0.2">
      <c r="A439" s="151" t="s">
        <v>97</v>
      </c>
      <c r="B439" s="92" t="s">
        <v>38</v>
      </c>
      <c r="C439" s="130">
        <v>8</v>
      </c>
      <c r="D439" s="130">
        <v>1</v>
      </c>
      <c r="E439" s="92" t="s">
        <v>254</v>
      </c>
      <c r="F439" s="92" t="s">
        <v>98</v>
      </c>
      <c r="G439" s="293">
        <v>227</v>
      </c>
      <c r="H439" s="293"/>
    </row>
    <row r="440" spans="1:8" ht="38.25" x14ac:dyDescent="0.2">
      <c r="A440" s="84" t="s">
        <v>459</v>
      </c>
      <c r="B440" s="91" t="s">
        <v>38</v>
      </c>
      <c r="C440" s="128">
        <v>8</v>
      </c>
      <c r="D440" s="128">
        <v>1</v>
      </c>
      <c r="E440" s="91" t="s">
        <v>255</v>
      </c>
      <c r="F440" s="91"/>
      <c r="G440" s="295">
        <f t="shared" ref="G440:H442" si="49">G441</f>
        <v>7</v>
      </c>
      <c r="H440" s="295">
        <f t="shared" si="49"/>
        <v>0</v>
      </c>
    </row>
    <row r="441" spans="1:8" ht="25.5" x14ac:dyDescent="0.2">
      <c r="A441" s="84" t="s">
        <v>166</v>
      </c>
      <c r="B441" s="91" t="s">
        <v>38</v>
      </c>
      <c r="C441" s="128">
        <v>8</v>
      </c>
      <c r="D441" s="128">
        <v>1</v>
      </c>
      <c r="E441" s="91" t="s">
        <v>255</v>
      </c>
      <c r="F441" s="91" t="s">
        <v>164</v>
      </c>
      <c r="G441" s="295">
        <f t="shared" si="49"/>
        <v>7</v>
      </c>
      <c r="H441" s="295">
        <f t="shared" si="49"/>
        <v>0</v>
      </c>
    </row>
    <row r="442" spans="1:8" ht="15" x14ac:dyDescent="0.2">
      <c r="A442" s="162" t="s">
        <v>167</v>
      </c>
      <c r="B442" s="91" t="s">
        <v>38</v>
      </c>
      <c r="C442" s="128">
        <v>8</v>
      </c>
      <c r="D442" s="128">
        <v>1</v>
      </c>
      <c r="E442" s="91" t="s">
        <v>255</v>
      </c>
      <c r="F442" s="91" t="s">
        <v>165</v>
      </c>
      <c r="G442" s="295">
        <f t="shared" si="49"/>
        <v>7</v>
      </c>
      <c r="H442" s="295">
        <f t="shared" si="49"/>
        <v>0</v>
      </c>
    </row>
    <row r="443" spans="1:8" ht="15" x14ac:dyDescent="0.2">
      <c r="A443" s="151" t="s">
        <v>97</v>
      </c>
      <c r="B443" s="92" t="s">
        <v>38</v>
      </c>
      <c r="C443" s="130">
        <v>8</v>
      </c>
      <c r="D443" s="130">
        <v>1</v>
      </c>
      <c r="E443" s="92" t="s">
        <v>255</v>
      </c>
      <c r="F443" s="92" t="s">
        <v>98</v>
      </c>
      <c r="G443" s="317">
        <v>7</v>
      </c>
      <c r="H443" s="317"/>
    </row>
    <row r="444" spans="1:8" ht="25.5" x14ac:dyDescent="0.2">
      <c r="A444" s="84" t="s">
        <v>421</v>
      </c>
      <c r="B444" s="91" t="s">
        <v>38</v>
      </c>
      <c r="C444" s="128">
        <v>8</v>
      </c>
      <c r="D444" s="128">
        <v>1</v>
      </c>
      <c r="E444" s="91" t="s">
        <v>420</v>
      </c>
      <c r="F444" s="91"/>
      <c r="G444" s="316">
        <f t="shared" ref="G444:H446" si="50">G445</f>
        <v>889.7</v>
      </c>
      <c r="H444" s="316">
        <f t="shared" si="50"/>
        <v>889.7</v>
      </c>
    </row>
    <row r="445" spans="1:8" ht="25.5" x14ac:dyDescent="0.2">
      <c r="A445" s="84" t="s">
        <v>166</v>
      </c>
      <c r="B445" s="91" t="s">
        <v>38</v>
      </c>
      <c r="C445" s="128">
        <v>8</v>
      </c>
      <c r="D445" s="128">
        <v>1</v>
      </c>
      <c r="E445" s="91" t="s">
        <v>420</v>
      </c>
      <c r="F445" s="91" t="s">
        <v>164</v>
      </c>
      <c r="G445" s="316">
        <f t="shared" si="50"/>
        <v>889.7</v>
      </c>
      <c r="H445" s="316">
        <f t="shared" si="50"/>
        <v>889.7</v>
      </c>
    </row>
    <row r="446" spans="1:8" ht="15" x14ac:dyDescent="0.2">
      <c r="A446" s="162" t="s">
        <v>167</v>
      </c>
      <c r="B446" s="91" t="s">
        <v>38</v>
      </c>
      <c r="C446" s="128">
        <v>8</v>
      </c>
      <c r="D446" s="128">
        <v>1</v>
      </c>
      <c r="E446" s="91" t="s">
        <v>420</v>
      </c>
      <c r="F446" s="91" t="s">
        <v>165</v>
      </c>
      <c r="G446" s="316">
        <f t="shared" si="50"/>
        <v>889.7</v>
      </c>
      <c r="H446" s="316">
        <f t="shared" si="50"/>
        <v>889.7</v>
      </c>
    </row>
    <row r="447" spans="1:8" ht="15" x14ac:dyDescent="0.2">
      <c r="A447" s="151" t="s">
        <v>97</v>
      </c>
      <c r="B447" s="92" t="s">
        <v>38</v>
      </c>
      <c r="C447" s="130">
        <v>8</v>
      </c>
      <c r="D447" s="130">
        <v>1</v>
      </c>
      <c r="E447" s="92" t="s">
        <v>420</v>
      </c>
      <c r="F447" s="92" t="s">
        <v>98</v>
      </c>
      <c r="G447" s="317">
        <v>889.7</v>
      </c>
      <c r="H447" s="317">
        <v>889.7</v>
      </c>
    </row>
    <row r="448" spans="1:8" ht="25.5" x14ac:dyDescent="0.2">
      <c r="A448" s="84" t="s">
        <v>421</v>
      </c>
      <c r="B448" s="91" t="s">
        <v>38</v>
      </c>
      <c r="C448" s="128">
        <v>8</v>
      </c>
      <c r="D448" s="128">
        <v>1</v>
      </c>
      <c r="E448" s="91" t="s">
        <v>502</v>
      </c>
      <c r="F448" s="91"/>
      <c r="G448" s="316">
        <f t="shared" ref="G448:H450" si="51">G449</f>
        <v>685</v>
      </c>
      <c r="H448" s="316">
        <f t="shared" si="51"/>
        <v>685</v>
      </c>
    </row>
    <row r="449" spans="1:8" ht="25.5" x14ac:dyDescent="0.2">
      <c r="A449" s="84" t="s">
        <v>166</v>
      </c>
      <c r="B449" s="91" t="s">
        <v>38</v>
      </c>
      <c r="C449" s="128">
        <v>8</v>
      </c>
      <c r="D449" s="128">
        <v>1</v>
      </c>
      <c r="E449" s="91" t="s">
        <v>502</v>
      </c>
      <c r="F449" s="91" t="s">
        <v>164</v>
      </c>
      <c r="G449" s="316">
        <f t="shared" si="51"/>
        <v>685</v>
      </c>
      <c r="H449" s="316">
        <f t="shared" si="51"/>
        <v>685</v>
      </c>
    </row>
    <row r="450" spans="1:8" ht="15" x14ac:dyDescent="0.2">
      <c r="A450" s="162" t="s">
        <v>167</v>
      </c>
      <c r="B450" s="91" t="s">
        <v>38</v>
      </c>
      <c r="C450" s="128">
        <v>8</v>
      </c>
      <c r="D450" s="128">
        <v>1</v>
      </c>
      <c r="E450" s="91" t="s">
        <v>502</v>
      </c>
      <c r="F450" s="91" t="s">
        <v>165</v>
      </c>
      <c r="G450" s="316">
        <f t="shared" si="51"/>
        <v>685</v>
      </c>
      <c r="H450" s="316">
        <f t="shared" si="51"/>
        <v>685</v>
      </c>
    </row>
    <row r="451" spans="1:8" ht="15" x14ac:dyDescent="0.2">
      <c r="A451" s="151" t="s">
        <v>97</v>
      </c>
      <c r="B451" s="92" t="s">
        <v>38</v>
      </c>
      <c r="C451" s="130">
        <v>8</v>
      </c>
      <c r="D451" s="130">
        <v>1</v>
      </c>
      <c r="E451" s="92" t="s">
        <v>502</v>
      </c>
      <c r="F451" s="92" t="s">
        <v>98</v>
      </c>
      <c r="G451" s="317">
        <v>685</v>
      </c>
      <c r="H451" s="317">
        <v>685</v>
      </c>
    </row>
    <row r="452" spans="1:8" ht="15" x14ac:dyDescent="0.2">
      <c r="A452" s="84" t="s">
        <v>71</v>
      </c>
      <c r="B452" s="91" t="s">
        <v>38</v>
      </c>
      <c r="C452" s="128">
        <v>8</v>
      </c>
      <c r="D452" s="128">
        <v>4</v>
      </c>
      <c r="E452" s="140" t="s">
        <v>7</v>
      </c>
      <c r="F452" s="91" t="s">
        <v>7</v>
      </c>
      <c r="G452" s="322">
        <f>G453</f>
        <v>27172.899999999998</v>
      </c>
      <c r="H452" s="322">
        <f>H453</f>
        <v>26928</v>
      </c>
    </row>
    <row r="453" spans="1:8" ht="15" x14ac:dyDescent="0.2">
      <c r="A453" s="84" t="s">
        <v>148</v>
      </c>
      <c r="B453" s="91" t="s">
        <v>38</v>
      </c>
      <c r="C453" s="128">
        <v>8</v>
      </c>
      <c r="D453" s="128">
        <v>4</v>
      </c>
      <c r="E453" s="91" t="s">
        <v>147</v>
      </c>
      <c r="F453" s="91"/>
      <c r="G453" s="322">
        <f>G454+G464+G468+G473</f>
        <v>27172.899999999998</v>
      </c>
      <c r="H453" s="322">
        <f>H454+H464+H468+H473</f>
        <v>26928</v>
      </c>
    </row>
    <row r="454" spans="1:8" ht="25.5" x14ac:dyDescent="0.2">
      <c r="A454" s="73" t="s">
        <v>150</v>
      </c>
      <c r="B454" s="91" t="s">
        <v>38</v>
      </c>
      <c r="C454" s="139" t="s">
        <v>22</v>
      </c>
      <c r="D454" s="139" t="s">
        <v>10</v>
      </c>
      <c r="E454" s="91" t="s">
        <v>151</v>
      </c>
      <c r="F454" s="91" t="s">
        <v>7</v>
      </c>
      <c r="G454" s="322">
        <f>G455</f>
        <v>7238.5999999999995</v>
      </c>
      <c r="H454" s="322">
        <f>H455</f>
        <v>7215.9000000000005</v>
      </c>
    </row>
    <row r="455" spans="1:8" ht="15" x14ac:dyDescent="0.2">
      <c r="A455" s="84" t="s">
        <v>611</v>
      </c>
      <c r="B455" s="91" t="s">
        <v>38</v>
      </c>
      <c r="C455" s="139" t="s">
        <v>22</v>
      </c>
      <c r="D455" s="139" t="s">
        <v>10</v>
      </c>
      <c r="E455" s="91" t="s">
        <v>151</v>
      </c>
      <c r="F455" s="91" t="s">
        <v>7</v>
      </c>
      <c r="G455" s="322">
        <f>G458+G459+G463+G462</f>
        <v>7238.5999999999995</v>
      </c>
      <c r="H455" s="322">
        <f>H458+H459+H463+H462</f>
        <v>7215.9000000000005</v>
      </c>
    </row>
    <row r="456" spans="1:8" ht="63.75" x14ac:dyDescent="0.2">
      <c r="A456" s="73" t="s">
        <v>404</v>
      </c>
      <c r="B456" s="91" t="s">
        <v>38</v>
      </c>
      <c r="C456" s="139" t="s">
        <v>22</v>
      </c>
      <c r="D456" s="139" t="s">
        <v>10</v>
      </c>
      <c r="E456" s="91" t="s">
        <v>151</v>
      </c>
      <c r="F456" s="91" t="s">
        <v>171</v>
      </c>
      <c r="G456" s="322">
        <f>G457</f>
        <v>6226</v>
      </c>
      <c r="H456" s="322">
        <f>H457</f>
        <v>6226</v>
      </c>
    </row>
    <row r="457" spans="1:8" ht="25.5" x14ac:dyDescent="0.2">
      <c r="A457" s="84" t="s">
        <v>172</v>
      </c>
      <c r="B457" s="91" t="s">
        <v>38</v>
      </c>
      <c r="C457" s="139" t="s">
        <v>22</v>
      </c>
      <c r="D457" s="139" t="s">
        <v>10</v>
      </c>
      <c r="E457" s="91" t="s">
        <v>151</v>
      </c>
      <c r="F457" s="91" t="s">
        <v>170</v>
      </c>
      <c r="G457" s="322">
        <f>G458+G459</f>
        <v>6226</v>
      </c>
      <c r="H457" s="322">
        <f>H458+H459</f>
        <v>6226</v>
      </c>
    </row>
    <row r="458" spans="1:8" ht="38.25" x14ac:dyDescent="0.2">
      <c r="A458" s="74" t="s">
        <v>394</v>
      </c>
      <c r="B458" s="92" t="s">
        <v>38</v>
      </c>
      <c r="C458" s="132" t="s">
        <v>22</v>
      </c>
      <c r="D458" s="132" t="s">
        <v>10</v>
      </c>
      <c r="E458" s="92" t="s">
        <v>151</v>
      </c>
      <c r="F458" s="92" t="s">
        <v>87</v>
      </c>
      <c r="G458" s="324">
        <v>6197.7</v>
      </c>
      <c r="H458" s="324">
        <v>6197.7</v>
      </c>
    </row>
    <row r="459" spans="1:8" ht="38.25" x14ac:dyDescent="0.2">
      <c r="A459" s="74" t="s">
        <v>395</v>
      </c>
      <c r="B459" s="92" t="s">
        <v>38</v>
      </c>
      <c r="C459" s="132" t="s">
        <v>22</v>
      </c>
      <c r="D459" s="132" t="s">
        <v>10</v>
      </c>
      <c r="E459" s="92" t="s">
        <v>151</v>
      </c>
      <c r="F459" s="92" t="s">
        <v>88</v>
      </c>
      <c r="G459" s="324">
        <v>28.3</v>
      </c>
      <c r="H459" s="324">
        <v>28.3</v>
      </c>
    </row>
    <row r="460" spans="1:8" ht="25.5" x14ac:dyDescent="0.2">
      <c r="A460" s="106" t="s">
        <v>387</v>
      </c>
      <c r="B460" s="91" t="s">
        <v>38</v>
      </c>
      <c r="C460" s="139" t="s">
        <v>22</v>
      </c>
      <c r="D460" s="139" t="s">
        <v>10</v>
      </c>
      <c r="E460" s="91" t="s">
        <v>151</v>
      </c>
      <c r="F460" s="91" t="s">
        <v>173</v>
      </c>
      <c r="G460" s="322">
        <f>G461</f>
        <v>1012.5999999999999</v>
      </c>
      <c r="H460" s="322">
        <f>H461</f>
        <v>989.9</v>
      </c>
    </row>
    <row r="461" spans="1:8" ht="38.25" x14ac:dyDescent="0.2">
      <c r="A461" s="106" t="s">
        <v>593</v>
      </c>
      <c r="B461" s="91" t="s">
        <v>38</v>
      </c>
      <c r="C461" s="139" t="s">
        <v>22</v>
      </c>
      <c r="D461" s="139" t="s">
        <v>10</v>
      </c>
      <c r="E461" s="91" t="s">
        <v>151</v>
      </c>
      <c r="F461" s="91" t="s">
        <v>174</v>
      </c>
      <c r="G461" s="322">
        <f>G463+G462</f>
        <v>1012.5999999999999</v>
      </c>
      <c r="H461" s="322">
        <f>H463+H462</f>
        <v>989.9</v>
      </c>
    </row>
    <row r="462" spans="1:8" ht="25.5" x14ac:dyDescent="0.2">
      <c r="A462" s="108" t="s">
        <v>114</v>
      </c>
      <c r="B462" s="92" t="s">
        <v>38</v>
      </c>
      <c r="C462" s="132" t="s">
        <v>22</v>
      </c>
      <c r="D462" s="132" t="s">
        <v>10</v>
      </c>
      <c r="E462" s="92" t="s">
        <v>151</v>
      </c>
      <c r="F462" s="92" t="s">
        <v>115</v>
      </c>
      <c r="G462" s="324">
        <v>165.7</v>
      </c>
      <c r="H462" s="324">
        <v>157.1</v>
      </c>
    </row>
    <row r="463" spans="1:8" ht="25.5" x14ac:dyDescent="0.2">
      <c r="A463" s="78" t="s">
        <v>391</v>
      </c>
      <c r="B463" s="92" t="s">
        <v>38</v>
      </c>
      <c r="C463" s="132" t="s">
        <v>22</v>
      </c>
      <c r="D463" s="132" t="s">
        <v>10</v>
      </c>
      <c r="E463" s="92" t="s">
        <v>151</v>
      </c>
      <c r="F463" s="92" t="s">
        <v>86</v>
      </c>
      <c r="G463" s="324">
        <v>846.9</v>
      </c>
      <c r="H463" s="324">
        <v>832.8</v>
      </c>
    </row>
    <row r="464" spans="1:8" ht="51" x14ac:dyDescent="0.2">
      <c r="A464" s="84" t="s">
        <v>195</v>
      </c>
      <c r="B464" s="91" t="s">
        <v>38</v>
      </c>
      <c r="C464" s="128">
        <v>8</v>
      </c>
      <c r="D464" s="128">
        <v>4</v>
      </c>
      <c r="E464" s="91" t="s">
        <v>196</v>
      </c>
      <c r="F464" s="91"/>
      <c r="G464" s="295">
        <f t="shared" ref="G464:H466" si="52">G465</f>
        <v>19877</v>
      </c>
      <c r="H464" s="295">
        <f t="shared" si="52"/>
        <v>19712.099999999999</v>
      </c>
    </row>
    <row r="465" spans="1:8" ht="25.5" x14ac:dyDescent="0.2">
      <c r="A465" s="84" t="s">
        <v>166</v>
      </c>
      <c r="B465" s="91" t="s">
        <v>38</v>
      </c>
      <c r="C465" s="139" t="s">
        <v>22</v>
      </c>
      <c r="D465" s="139" t="s">
        <v>10</v>
      </c>
      <c r="E465" s="91" t="s">
        <v>196</v>
      </c>
      <c r="F465" s="135" t="s">
        <v>164</v>
      </c>
      <c r="G465" s="322">
        <f t="shared" si="52"/>
        <v>19877</v>
      </c>
      <c r="H465" s="322">
        <f t="shared" si="52"/>
        <v>19712.099999999999</v>
      </c>
    </row>
    <row r="466" spans="1:8" ht="15" x14ac:dyDescent="0.2">
      <c r="A466" s="162" t="s">
        <v>167</v>
      </c>
      <c r="B466" s="91" t="s">
        <v>38</v>
      </c>
      <c r="C466" s="139" t="s">
        <v>22</v>
      </c>
      <c r="D466" s="139" t="s">
        <v>10</v>
      </c>
      <c r="E466" s="91" t="s">
        <v>196</v>
      </c>
      <c r="F466" s="135" t="s">
        <v>165</v>
      </c>
      <c r="G466" s="322">
        <f t="shared" si="52"/>
        <v>19877</v>
      </c>
      <c r="H466" s="322">
        <f t="shared" si="52"/>
        <v>19712.099999999999</v>
      </c>
    </row>
    <row r="467" spans="1:8" ht="51" x14ac:dyDescent="0.2">
      <c r="A467" s="325" t="s">
        <v>393</v>
      </c>
      <c r="B467" s="92" t="s">
        <v>38</v>
      </c>
      <c r="C467" s="132" t="s">
        <v>22</v>
      </c>
      <c r="D467" s="132" t="s">
        <v>10</v>
      </c>
      <c r="E467" s="92" t="s">
        <v>196</v>
      </c>
      <c r="F467" s="131" t="s">
        <v>96</v>
      </c>
      <c r="G467" s="324">
        <v>19877</v>
      </c>
      <c r="H467" s="324">
        <v>19712.099999999999</v>
      </c>
    </row>
    <row r="468" spans="1:8" ht="24" x14ac:dyDescent="0.2">
      <c r="A468" s="5" t="s">
        <v>473</v>
      </c>
      <c r="B468" s="91" t="s">
        <v>38</v>
      </c>
      <c r="C468" s="128">
        <v>8</v>
      </c>
      <c r="D468" s="128">
        <v>4</v>
      </c>
      <c r="E468" s="91" t="s">
        <v>215</v>
      </c>
      <c r="F468" s="91"/>
      <c r="G468" s="316">
        <f>G472</f>
        <v>48</v>
      </c>
      <c r="H468" s="316">
        <f>H472</f>
        <v>0</v>
      </c>
    </row>
    <row r="469" spans="1:8" ht="25.5" x14ac:dyDescent="0.2">
      <c r="A469" s="84" t="s">
        <v>225</v>
      </c>
      <c r="B469" s="91" t="s">
        <v>38</v>
      </c>
      <c r="C469" s="128">
        <v>8</v>
      </c>
      <c r="D469" s="128">
        <v>4</v>
      </c>
      <c r="E469" s="91" t="s">
        <v>222</v>
      </c>
      <c r="F469" s="91"/>
      <c r="G469" s="316">
        <f t="shared" ref="G469:H471" si="53">G470</f>
        <v>48</v>
      </c>
      <c r="H469" s="316">
        <f t="shared" si="53"/>
        <v>0</v>
      </c>
    </row>
    <row r="470" spans="1:8" ht="25.5" x14ac:dyDescent="0.2">
      <c r="A470" s="304" t="s">
        <v>387</v>
      </c>
      <c r="B470" s="91" t="s">
        <v>38</v>
      </c>
      <c r="C470" s="128">
        <v>8</v>
      </c>
      <c r="D470" s="128">
        <v>4</v>
      </c>
      <c r="E470" s="91" t="s">
        <v>222</v>
      </c>
      <c r="F470" s="91" t="s">
        <v>173</v>
      </c>
      <c r="G470" s="316">
        <f t="shared" si="53"/>
        <v>48</v>
      </c>
      <c r="H470" s="316">
        <f t="shared" si="53"/>
        <v>0</v>
      </c>
    </row>
    <row r="471" spans="1:8" ht="25.5" x14ac:dyDescent="0.2">
      <c r="A471" s="304" t="s">
        <v>388</v>
      </c>
      <c r="B471" s="91" t="s">
        <v>38</v>
      </c>
      <c r="C471" s="128">
        <v>8</v>
      </c>
      <c r="D471" s="128">
        <v>4</v>
      </c>
      <c r="E471" s="91" t="s">
        <v>222</v>
      </c>
      <c r="F471" s="91" t="s">
        <v>174</v>
      </c>
      <c r="G471" s="316">
        <f t="shared" si="53"/>
        <v>48</v>
      </c>
      <c r="H471" s="316">
        <f t="shared" si="53"/>
        <v>0</v>
      </c>
    </row>
    <row r="472" spans="1:8" ht="25.5" x14ac:dyDescent="0.2">
      <c r="A472" s="78" t="s">
        <v>391</v>
      </c>
      <c r="B472" s="92" t="s">
        <v>38</v>
      </c>
      <c r="C472" s="130">
        <v>8</v>
      </c>
      <c r="D472" s="130">
        <v>4</v>
      </c>
      <c r="E472" s="92" t="s">
        <v>222</v>
      </c>
      <c r="F472" s="92" t="s">
        <v>86</v>
      </c>
      <c r="G472" s="317">
        <v>48</v>
      </c>
      <c r="H472" s="317">
        <v>0</v>
      </c>
    </row>
    <row r="473" spans="1:8" ht="24" x14ac:dyDescent="0.2">
      <c r="A473" s="5" t="s">
        <v>467</v>
      </c>
      <c r="B473" s="91" t="s">
        <v>38</v>
      </c>
      <c r="C473" s="128">
        <v>8</v>
      </c>
      <c r="D473" s="128">
        <v>4</v>
      </c>
      <c r="E473" s="91" t="s">
        <v>232</v>
      </c>
      <c r="F473" s="91"/>
      <c r="G473" s="316">
        <f>G477</f>
        <v>9.3000000000000007</v>
      </c>
      <c r="H473" s="316">
        <f>H477</f>
        <v>0</v>
      </c>
    </row>
    <row r="474" spans="1:8" ht="25.5" x14ac:dyDescent="0.2">
      <c r="A474" s="84" t="s">
        <v>235</v>
      </c>
      <c r="B474" s="91" t="s">
        <v>38</v>
      </c>
      <c r="C474" s="128">
        <v>8</v>
      </c>
      <c r="D474" s="128">
        <v>4</v>
      </c>
      <c r="E474" s="91" t="s">
        <v>236</v>
      </c>
      <c r="F474" s="91"/>
      <c r="G474" s="316">
        <f t="shared" ref="G474:H476" si="54">G475</f>
        <v>9.3000000000000007</v>
      </c>
      <c r="H474" s="316">
        <f t="shared" si="54"/>
        <v>0</v>
      </c>
    </row>
    <row r="475" spans="1:8" ht="25.5" x14ac:dyDescent="0.2">
      <c r="A475" s="304" t="s">
        <v>387</v>
      </c>
      <c r="B475" s="91" t="s">
        <v>38</v>
      </c>
      <c r="C475" s="128">
        <v>8</v>
      </c>
      <c r="D475" s="128">
        <v>4</v>
      </c>
      <c r="E475" s="91" t="s">
        <v>236</v>
      </c>
      <c r="F475" s="91" t="s">
        <v>173</v>
      </c>
      <c r="G475" s="316">
        <f t="shared" si="54"/>
        <v>9.3000000000000007</v>
      </c>
      <c r="H475" s="316">
        <f t="shared" si="54"/>
        <v>0</v>
      </c>
    </row>
    <row r="476" spans="1:8" ht="25.5" x14ac:dyDescent="0.2">
      <c r="A476" s="304" t="s">
        <v>388</v>
      </c>
      <c r="B476" s="91" t="s">
        <v>38</v>
      </c>
      <c r="C476" s="128">
        <v>8</v>
      </c>
      <c r="D476" s="128">
        <v>4</v>
      </c>
      <c r="E476" s="91" t="s">
        <v>236</v>
      </c>
      <c r="F476" s="91" t="s">
        <v>174</v>
      </c>
      <c r="G476" s="316">
        <f t="shared" si="54"/>
        <v>9.3000000000000007</v>
      </c>
      <c r="H476" s="316">
        <f t="shared" si="54"/>
        <v>0</v>
      </c>
    </row>
    <row r="477" spans="1:8" ht="25.5" x14ac:dyDescent="0.2">
      <c r="A477" s="78" t="s">
        <v>391</v>
      </c>
      <c r="B477" s="92" t="s">
        <v>38</v>
      </c>
      <c r="C477" s="132" t="s">
        <v>22</v>
      </c>
      <c r="D477" s="132" t="s">
        <v>10</v>
      </c>
      <c r="E477" s="92" t="s">
        <v>236</v>
      </c>
      <c r="F477" s="92" t="s">
        <v>86</v>
      </c>
      <c r="G477" s="317">
        <v>9.3000000000000007</v>
      </c>
      <c r="H477" s="317">
        <v>0</v>
      </c>
    </row>
    <row r="478" spans="1:8" ht="15" x14ac:dyDescent="0.2">
      <c r="A478" s="287" t="s">
        <v>53</v>
      </c>
      <c r="B478" s="136" t="s">
        <v>38</v>
      </c>
      <c r="C478" s="314" t="s">
        <v>14</v>
      </c>
      <c r="D478" s="314" t="s">
        <v>56</v>
      </c>
      <c r="E478" s="312" t="s">
        <v>7</v>
      </c>
      <c r="F478" s="136" t="s">
        <v>7</v>
      </c>
      <c r="G478" s="321">
        <f>G479+G491</f>
        <v>1402.5</v>
      </c>
      <c r="H478" s="321">
        <f>H479+H491</f>
        <v>1077.5</v>
      </c>
    </row>
    <row r="479" spans="1:8" ht="15" x14ac:dyDescent="0.2">
      <c r="A479" s="84" t="s">
        <v>29</v>
      </c>
      <c r="B479" s="91" t="s">
        <v>38</v>
      </c>
      <c r="C479" s="139" t="s">
        <v>14</v>
      </c>
      <c r="D479" s="139" t="s">
        <v>9</v>
      </c>
      <c r="E479" s="140" t="s">
        <v>7</v>
      </c>
      <c r="F479" s="91" t="s">
        <v>7</v>
      </c>
      <c r="G479" s="322">
        <f>G481</f>
        <v>1077.5</v>
      </c>
      <c r="H479" s="322">
        <f>H481</f>
        <v>1077.5</v>
      </c>
    </row>
    <row r="480" spans="1:8" ht="15" x14ac:dyDescent="0.2">
      <c r="A480" s="84" t="s">
        <v>148</v>
      </c>
      <c r="B480" s="91" t="s">
        <v>38</v>
      </c>
      <c r="C480" s="128">
        <v>10</v>
      </c>
      <c r="D480" s="128">
        <v>3</v>
      </c>
      <c r="E480" s="91" t="s">
        <v>147</v>
      </c>
      <c r="F480" s="91"/>
      <c r="G480" s="322">
        <f>G481</f>
        <v>1077.5</v>
      </c>
      <c r="H480" s="322">
        <f>H481</f>
        <v>1077.5</v>
      </c>
    </row>
    <row r="481" spans="1:8" ht="25.5" x14ac:dyDescent="0.2">
      <c r="A481" s="84" t="s">
        <v>300</v>
      </c>
      <c r="B481" s="91" t="s">
        <v>38</v>
      </c>
      <c r="C481" s="139" t="s">
        <v>14</v>
      </c>
      <c r="D481" s="139" t="s">
        <v>9</v>
      </c>
      <c r="E481" s="91" t="s">
        <v>299</v>
      </c>
      <c r="F481" s="91" t="s">
        <v>7</v>
      </c>
      <c r="G481" s="322">
        <f>G482</f>
        <v>1077.5</v>
      </c>
      <c r="H481" s="322">
        <f>H482</f>
        <v>1077.5</v>
      </c>
    </row>
    <row r="482" spans="1:8" ht="89.25" x14ac:dyDescent="0.2">
      <c r="A482" s="197" t="s">
        <v>403</v>
      </c>
      <c r="B482" s="91" t="s">
        <v>38</v>
      </c>
      <c r="C482" s="128">
        <v>10</v>
      </c>
      <c r="D482" s="128">
        <v>3</v>
      </c>
      <c r="E482" s="91" t="s">
        <v>298</v>
      </c>
      <c r="F482" s="91"/>
      <c r="G482" s="322">
        <f>G486+G483</f>
        <v>1077.5</v>
      </c>
      <c r="H482" s="322">
        <f>H486+H483</f>
        <v>1077.5</v>
      </c>
    </row>
    <row r="483" spans="1:8" ht="15" x14ac:dyDescent="0.2">
      <c r="A483" s="84" t="s">
        <v>396</v>
      </c>
      <c r="B483" s="91" t="s">
        <v>38</v>
      </c>
      <c r="C483" s="128">
        <v>10</v>
      </c>
      <c r="D483" s="128">
        <v>3</v>
      </c>
      <c r="E483" s="91" t="s">
        <v>298</v>
      </c>
      <c r="F483" s="91" t="s">
        <v>179</v>
      </c>
      <c r="G483" s="322">
        <f>G484</f>
        <v>114.8</v>
      </c>
      <c r="H483" s="322">
        <f>H484</f>
        <v>114.8</v>
      </c>
    </row>
    <row r="484" spans="1:8" ht="15" x14ac:dyDescent="0.2">
      <c r="A484" s="84" t="s">
        <v>181</v>
      </c>
      <c r="B484" s="91" t="s">
        <v>38</v>
      </c>
      <c r="C484" s="128">
        <v>10</v>
      </c>
      <c r="D484" s="128">
        <v>3</v>
      </c>
      <c r="E484" s="91" t="s">
        <v>298</v>
      </c>
      <c r="F484" s="91" t="s">
        <v>180</v>
      </c>
      <c r="G484" s="322">
        <f>G485</f>
        <v>114.8</v>
      </c>
      <c r="H484" s="322">
        <f>H485</f>
        <v>114.8</v>
      </c>
    </row>
    <row r="485" spans="1:8" ht="25.5" x14ac:dyDescent="0.2">
      <c r="A485" s="151" t="s">
        <v>397</v>
      </c>
      <c r="B485" s="92" t="s">
        <v>38</v>
      </c>
      <c r="C485" s="130">
        <v>10</v>
      </c>
      <c r="D485" s="130">
        <v>3</v>
      </c>
      <c r="E485" s="92" t="s">
        <v>298</v>
      </c>
      <c r="F485" s="92" t="s">
        <v>373</v>
      </c>
      <c r="G485" s="324">
        <v>114.8</v>
      </c>
      <c r="H485" s="324">
        <v>114.8</v>
      </c>
    </row>
    <row r="486" spans="1:8" ht="25.5" x14ac:dyDescent="0.2">
      <c r="A486" s="84" t="s">
        <v>166</v>
      </c>
      <c r="B486" s="91" t="s">
        <v>38</v>
      </c>
      <c r="C486" s="128">
        <v>10</v>
      </c>
      <c r="D486" s="128">
        <v>3</v>
      </c>
      <c r="E486" s="91" t="s">
        <v>298</v>
      </c>
      <c r="F486" s="91" t="s">
        <v>164</v>
      </c>
      <c r="G486" s="322">
        <f>G487+G489</f>
        <v>962.69999999999993</v>
      </c>
      <c r="H486" s="322">
        <f>H487+H489</f>
        <v>962.69999999999993</v>
      </c>
    </row>
    <row r="487" spans="1:8" ht="15" x14ac:dyDescent="0.2">
      <c r="A487" s="84" t="s">
        <v>167</v>
      </c>
      <c r="B487" s="91" t="s">
        <v>38</v>
      </c>
      <c r="C487" s="128">
        <v>10</v>
      </c>
      <c r="D487" s="128">
        <v>3</v>
      </c>
      <c r="E487" s="91" t="s">
        <v>298</v>
      </c>
      <c r="F487" s="91" t="s">
        <v>165</v>
      </c>
      <c r="G487" s="322">
        <f>G488</f>
        <v>834.8</v>
      </c>
      <c r="H487" s="322">
        <f>H488</f>
        <v>834.8</v>
      </c>
    </row>
    <row r="488" spans="1:8" ht="15" x14ac:dyDescent="0.2">
      <c r="A488" s="151" t="s">
        <v>97</v>
      </c>
      <c r="B488" s="92" t="s">
        <v>38</v>
      </c>
      <c r="C488" s="130">
        <v>10</v>
      </c>
      <c r="D488" s="130">
        <v>3</v>
      </c>
      <c r="E488" s="92" t="s">
        <v>298</v>
      </c>
      <c r="F488" s="92" t="s">
        <v>98</v>
      </c>
      <c r="G488" s="324">
        <v>834.8</v>
      </c>
      <c r="H488" s="324">
        <v>834.8</v>
      </c>
    </row>
    <row r="489" spans="1:8" ht="15" x14ac:dyDescent="0.2">
      <c r="A489" s="84" t="s">
        <v>169</v>
      </c>
      <c r="B489" s="91" t="s">
        <v>38</v>
      </c>
      <c r="C489" s="128">
        <v>10</v>
      </c>
      <c r="D489" s="128">
        <v>3</v>
      </c>
      <c r="E489" s="91" t="s">
        <v>298</v>
      </c>
      <c r="F489" s="91" t="s">
        <v>168</v>
      </c>
      <c r="G489" s="322">
        <f>G490</f>
        <v>127.9</v>
      </c>
      <c r="H489" s="322">
        <f>H490</f>
        <v>127.9</v>
      </c>
    </row>
    <row r="490" spans="1:8" ht="15" x14ac:dyDescent="0.2">
      <c r="A490" s="151" t="s">
        <v>99</v>
      </c>
      <c r="B490" s="92" t="s">
        <v>38</v>
      </c>
      <c r="C490" s="130">
        <v>10</v>
      </c>
      <c r="D490" s="130">
        <v>3</v>
      </c>
      <c r="E490" s="92" t="s">
        <v>298</v>
      </c>
      <c r="F490" s="92" t="s">
        <v>100</v>
      </c>
      <c r="G490" s="324">
        <v>127.9</v>
      </c>
      <c r="H490" s="324">
        <v>127.9</v>
      </c>
    </row>
    <row r="491" spans="1:8" ht="15" x14ac:dyDescent="0.2">
      <c r="A491" s="84" t="s">
        <v>62</v>
      </c>
      <c r="B491" s="91" t="s">
        <v>38</v>
      </c>
      <c r="C491" s="128">
        <v>10</v>
      </c>
      <c r="D491" s="128">
        <v>4</v>
      </c>
      <c r="E491" s="91"/>
      <c r="F491" s="91"/>
      <c r="G491" s="322">
        <f>G492</f>
        <v>325</v>
      </c>
      <c r="H491" s="322">
        <f>H492</f>
        <v>0</v>
      </c>
    </row>
    <row r="492" spans="1:8" ht="15" x14ac:dyDescent="0.2">
      <c r="A492" s="84" t="s">
        <v>148</v>
      </c>
      <c r="B492" s="91" t="s">
        <v>38</v>
      </c>
      <c r="C492" s="139" t="s">
        <v>14</v>
      </c>
      <c r="D492" s="139" t="s">
        <v>10</v>
      </c>
      <c r="E492" s="91" t="s">
        <v>147</v>
      </c>
      <c r="F492" s="91"/>
      <c r="G492" s="322">
        <f>G494</f>
        <v>325</v>
      </c>
      <c r="H492" s="322">
        <f>H494</f>
        <v>0</v>
      </c>
    </row>
    <row r="493" spans="1:8" ht="51" x14ac:dyDescent="0.2">
      <c r="A493" s="84" t="s">
        <v>471</v>
      </c>
      <c r="B493" s="91" t="s">
        <v>38</v>
      </c>
      <c r="C493" s="139" t="s">
        <v>14</v>
      </c>
      <c r="D493" s="139" t="s">
        <v>10</v>
      </c>
      <c r="E493" s="91" t="s">
        <v>257</v>
      </c>
      <c r="F493" s="91"/>
      <c r="G493" s="322">
        <f>G494</f>
        <v>325</v>
      </c>
      <c r="H493" s="322">
        <f>H494</f>
        <v>0</v>
      </c>
    </row>
    <row r="494" spans="1:8" ht="38.25" x14ac:dyDescent="0.2">
      <c r="A494" s="84" t="s">
        <v>200</v>
      </c>
      <c r="B494" s="91" t="s">
        <v>38</v>
      </c>
      <c r="C494" s="139" t="s">
        <v>14</v>
      </c>
      <c r="D494" s="139" t="s">
        <v>10</v>
      </c>
      <c r="E494" s="91" t="s">
        <v>258</v>
      </c>
      <c r="F494" s="91"/>
      <c r="G494" s="322">
        <f>G500+G497</f>
        <v>325</v>
      </c>
      <c r="H494" s="322">
        <f>H500+H497</f>
        <v>0</v>
      </c>
    </row>
    <row r="495" spans="1:8" ht="25.5" x14ac:dyDescent="0.2">
      <c r="A495" s="84" t="s">
        <v>166</v>
      </c>
      <c r="B495" s="91" t="s">
        <v>38</v>
      </c>
      <c r="C495" s="139" t="s">
        <v>14</v>
      </c>
      <c r="D495" s="139" t="s">
        <v>10</v>
      </c>
      <c r="E495" s="91" t="s">
        <v>258</v>
      </c>
      <c r="F495" s="91" t="s">
        <v>164</v>
      </c>
      <c r="G495" s="322">
        <f>G496</f>
        <v>312.39999999999998</v>
      </c>
      <c r="H495" s="322">
        <f>H496</f>
        <v>0</v>
      </c>
    </row>
    <row r="496" spans="1:8" ht="15" x14ac:dyDescent="0.2">
      <c r="A496" s="84" t="s">
        <v>167</v>
      </c>
      <c r="B496" s="91" t="s">
        <v>38</v>
      </c>
      <c r="C496" s="139" t="s">
        <v>14</v>
      </c>
      <c r="D496" s="139" t="s">
        <v>10</v>
      </c>
      <c r="E496" s="91" t="s">
        <v>258</v>
      </c>
      <c r="F496" s="91" t="s">
        <v>165</v>
      </c>
      <c r="G496" s="322">
        <f>G497</f>
        <v>312.39999999999998</v>
      </c>
      <c r="H496" s="322">
        <f>H497</f>
        <v>0</v>
      </c>
    </row>
    <row r="497" spans="1:8" ht="15" x14ac:dyDescent="0.2">
      <c r="A497" s="151" t="s">
        <v>97</v>
      </c>
      <c r="B497" s="92" t="s">
        <v>38</v>
      </c>
      <c r="C497" s="132" t="s">
        <v>14</v>
      </c>
      <c r="D497" s="132" t="s">
        <v>10</v>
      </c>
      <c r="E497" s="92" t="s">
        <v>258</v>
      </c>
      <c r="F497" s="92" t="s">
        <v>98</v>
      </c>
      <c r="G497" s="324">
        <v>312.39999999999998</v>
      </c>
      <c r="H497" s="324">
        <v>0</v>
      </c>
    </row>
    <row r="498" spans="1:8" ht="25.5" x14ac:dyDescent="0.2">
      <c r="A498" s="84" t="s">
        <v>166</v>
      </c>
      <c r="B498" s="91" t="s">
        <v>38</v>
      </c>
      <c r="C498" s="139" t="s">
        <v>14</v>
      </c>
      <c r="D498" s="139" t="s">
        <v>10</v>
      </c>
      <c r="E498" s="91" t="s">
        <v>258</v>
      </c>
      <c r="F498" s="91" t="s">
        <v>164</v>
      </c>
      <c r="G498" s="322">
        <f>G499</f>
        <v>12.6</v>
      </c>
      <c r="H498" s="322">
        <f>H499</f>
        <v>0</v>
      </c>
    </row>
    <row r="499" spans="1:8" ht="15" x14ac:dyDescent="0.2">
      <c r="A499" s="84" t="s">
        <v>169</v>
      </c>
      <c r="B499" s="91" t="s">
        <v>38</v>
      </c>
      <c r="C499" s="139" t="s">
        <v>14</v>
      </c>
      <c r="D499" s="139" t="s">
        <v>10</v>
      </c>
      <c r="E499" s="91" t="s">
        <v>258</v>
      </c>
      <c r="F499" s="91" t="s">
        <v>168</v>
      </c>
      <c r="G499" s="322">
        <f>G500</f>
        <v>12.6</v>
      </c>
      <c r="H499" s="322">
        <f>H500</f>
        <v>0</v>
      </c>
    </row>
    <row r="500" spans="1:8" ht="15" x14ac:dyDescent="0.2">
      <c r="A500" s="151" t="s">
        <v>99</v>
      </c>
      <c r="B500" s="92" t="s">
        <v>38</v>
      </c>
      <c r="C500" s="132" t="s">
        <v>14</v>
      </c>
      <c r="D500" s="132" t="s">
        <v>10</v>
      </c>
      <c r="E500" s="92" t="s">
        <v>258</v>
      </c>
      <c r="F500" s="92" t="s">
        <v>100</v>
      </c>
      <c r="G500" s="324">
        <v>12.6</v>
      </c>
      <c r="H500" s="324">
        <v>0</v>
      </c>
    </row>
    <row r="501" spans="1:8" ht="47.25" x14ac:dyDescent="0.2">
      <c r="A501" s="199" t="s">
        <v>54</v>
      </c>
      <c r="B501" s="318" t="s">
        <v>44</v>
      </c>
      <c r="C501" s="319"/>
      <c r="D501" s="319"/>
      <c r="E501" s="318" t="s">
        <v>7</v>
      </c>
      <c r="F501" s="318" t="s">
        <v>7</v>
      </c>
      <c r="G501" s="296">
        <f>G502+G531+G538</f>
        <v>24184.9</v>
      </c>
      <c r="H501" s="296">
        <f>H502+H531+H538</f>
        <v>24085.300000000003</v>
      </c>
    </row>
    <row r="502" spans="1:8" ht="15" x14ac:dyDescent="0.2">
      <c r="A502" s="287" t="s">
        <v>46</v>
      </c>
      <c r="B502" s="136" t="s">
        <v>44</v>
      </c>
      <c r="C502" s="289">
        <v>1</v>
      </c>
      <c r="D502" s="289">
        <v>0</v>
      </c>
      <c r="E502" s="136" t="s">
        <v>7</v>
      </c>
      <c r="F502" s="136" t="s">
        <v>7</v>
      </c>
      <c r="G502" s="313">
        <f>G503</f>
        <v>23184.9</v>
      </c>
      <c r="H502" s="313">
        <f>H503</f>
        <v>23085.300000000003</v>
      </c>
    </row>
    <row r="503" spans="1:8" ht="15" x14ac:dyDescent="0.2">
      <c r="A503" s="84" t="s">
        <v>12</v>
      </c>
      <c r="B503" s="91" t="s">
        <v>44</v>
      </c>
      <c r="C503" s="128">
        <v>1</v>
      </c>
      <c r="D503" s="128">
        <v>13</v>
      </c>
      <c r="E503" s="91" t="s">
        <v>7</v>
      </c>
      <c r="F503" s="91" t="s">
        <v>7</v>
      </c>
      <c r="G503" s="295">
        <f>G504</f>
        <v>23184.9</v>
      </c>
      <c r="H503" s="295">
        <f>H504</f>
        <v>23085.300000000003</v>
      </c>
    </row>
    <row r="504" spans="1:8" ht="15" x14ac:dyDescent="0.2">
      <c r="A504" s="84" t="s">
        <v>148</v>
      </c>
      <c r="B504" s="91" t="s">
        <v>44</v>
      </c>
      <c r="C504" s="128">
        <v>1</v>
      </c>
      <c r="D504" s="128">
        <v>13</v>
      </c>
      <c r="E504" s="91" t="s">
        <v>147</v>
      </c>
      <c r="F504" s="91"/>
      <c r="G504" s="295">
        <f>G505+G514+G524</f>
        <v>23184.9</v>
      </c>
      <c r="H504" s="295">
        <f>H505+H514+H524</f>
        <v>23085.300000000003</v>
      </c>
    </row>
    <row r="505" spans="1:8" ht="25.5" x14ac:dyDescent="0.2">
      <c r="A505" s="73" t="s">
        <v>150</v>
      </c>
      <c r="B505" s="91" t="s">
        <v>44</v>
      </c>
      <c r="C505" s="128">
        <v>1</v>
      </c>
      <c r="D505" s="128">
        <v>13</v>
      </c>
      <c r="E505" s="91" t="s">
        <v>151</v>
      </c>
      <c r="F505" s="91" t="s">
        <v>7</v>
      </c>
      <c r="G505" s="295">
        <f>G506+G510</f>
        <v>13400.6</v>
      </c>
      <c r="H505" s="295">
        <f>H506+H510</f>
        <v>13422.000000000002</v>
      </c>
    </row>
    <row r="506" spans="1:8" ht="63.75" x14ac:dyDescent="0.2">
      <c r="A506" s="73" t="s">
        <v>404</v>
      </c>
      <c r="B506" s="91" t="s">
        <v>44</v>
      </c>
      <c r="C506" s="128">
        <v>1</v>
      </c>
      <c r="D506" s="128">
        <v>13</v>
      </c>
      <c r="E506" s="91" t="s">
        <v>151</v>
      </c>
      <c r="F506" s="91" t="s">
        <v>171</v>
      </c>
      <c r="G506" s="295">
        <f>G507</f>
        <v>11907.800000000001</v>
      </c>
      <c r="H506" s="295">
        <f>H507</f>
        <v>11907.800000000001</v>
      </c>
    </row>
    <row r="507" spans="1:8" ht="25.5" x14ac:dyDescent="0.2">
      <c r="A507" s="84" t="s">
        <v>172</v>
      </c>
      <c r="B507" s="91" t="s">
        <v>44</v>
      </c>
      <c r="C507" s="128">
        <v>1</v>
      </c>
      <c r="D507" s="128">
        <v>13</v>
      </c>
      <c r="E507" s="91" t="s">
        <v>151</v>
      </c>
      <c r="F507" s="91" t="s">
        <v>170</v>
      </c>
      <c r="G507" s="295">
        <f>G509+G508</f>
        <v>11907.800000000001</v>
      </c>
      <c r="H507" s="295">
        <f>H509+H508</f>
        <v>11907.800000000001</v>
      </c>
    </row>
    <row r="508" spans="1:8" ht="38.25" x14ac:dyDescent="0.2">
      <c r="A508" s="74" t="s">
        <v>394</v>
      </c>
      <c r="B508" s="92" t="s">
        <v>44</v>
      </c>
      <c r="C508" s="130">
        <v>1</v>
      </c>
      <c r="D508" s="130">
        <v>13</v>
      </c>
      <c r="E508" s="92" t="s">
        <v>151</v>
      </c>
      <c r="F508" s="131" t="s">
        <v>87</v>
      </c>
      <c r="G508" s="293">
        <v>11622.7</v>
      </c>
      <c r="H508" s="293">
        <v>11622.7</v>
      </c>
    </row>
    <row r="509" spans="1:8" ht="38.25" x14ac:dyDescent="0.2">
      <c r="A509" s="74" t="s">
        <v>395</v>
      </c>
      <c r="B509" s="92" t="s">
        <v>44</v>
      </c>
      <c r="C509" s="130">
        <v>1</v>
      </c>
      <c r="D509" s="130">
        <v>13</v>
      </c>
      <c r="E509" s="92" t="s">
        <v>151</v>
      </c>
      <c r="F509" s="131" t="s">
        <v>88</v>
      </c>
      <c r="G509" s="293">
        <v>285.10000000000002</v>
      </c>
      <c r="H509" s="293">
        <v>285.10000000000002</v>
      </c>
    </row>
    <row r="510" spans="1:8" ht="25.5" x14ac:dyDescent="0.2">
      <c r="A510" s="106" t="s">
        <v>387</v>
      </c>
      <c r="B510" s="91" t="s">
        <v>44</v>
      </c>
      <c r="C510" s="128">
        <v>1</v>
      </c>
      <c r="D510" s="128">
        <v>13</v>
      </c>
      <c r="E510" s="91" t="s">
        <v>151</v>
      </c>
      <c r="F510" s="135" t="s">
        <v>173</v>
      </c>
      <c r="G510" s="295">
        <f>G511</f>
        <v>1492.8</v>
      </c>
      <c r="H510" s="295">
        <f>H511</f>
        <v>1514.2</v>
      </c>
    </row>
    <row r="511" spans="1:8" ht="25.5" x14ac:dyDescent="0.2">
      <c r="A511" s="106" t="s">
        <v>388</v>
      </c>
      <c r="B511" s="91" t="s">
        <v>44</v>
      </c>
      <c r="C511" s="128">
        <v>1</v>
      </c>
      <c r="D511" s="128">
        <v>13</v>
      </c>
      <c r="E511" s="91" t="s">
        <v>151</v>
      </c>
      <c r="F511" s="135" t="s">
        <v>174</v>
      </c>
      <c r="G511" s="295">
        <f>G513+G512</f>
        <v>1492.8</v>
      </c>
      <c r="H511" s="295">
        <f>H513+H512</f>
        <v>1514.2</v>
      </c>
    </row>
    <row r="512" spans="1:8" ht="25.5" x14ac:dyDescent="0.2">
      <c r="A512" s="108" t="s">
        <v>114</v>
      </c>
      <c r="B512" s="92" t="s">
        <v>44</v>
      </c>
      <c r="C512" s="130">
        <v>1</v>
      </c>
      <c r="D512" s="130">
        <v>13</v>
      </c>
      <c r="E512" s="92" t="s">
        <v>151</v>
      </c>
      <c r="F512" s="131" t="s">
        <v>115</v>
      </c>
      <c r="G512" s="293">
        <v>191</v>
      </c>
      <c r="H512" s="293">
        <v>201</v>
      </c>
    </row>
    <row r="513" spans="1:8" ht="25.5" x14ac:dyDescent="0.2">
      <c r="A513" s="78" t="s">
        <v>391</v>
      </c>
      <c r="B513" s="92" t="s">
        <v>44</v>
      </c>
      <c r="C513" s="130">
        <v>1</v>
      </c>
      <c r="D513" s="130">
        <v>13</v>
      </c>
      <c r="E513" s="92" t="s">
        <v>151</v>
      </c>
      <c r="F513" s="131" t="s">
        <v>86</v>
      </c>
      <c r="G513" s="293">
        <v>1301.8</v>
      </c>
      <c r="H513" s="293">
        <v>1313.2</v>
      </c>
    </row>
    <row r="514" spans="1:8" ht="25.5" x14ac:dyDescent="0.2">
      <c r="A514" s="84" t="s">
        <v>48</v>
      </c>
      <c r="B514" s="91" t="s">
        <v>44</v>
      </c>
      <c r="C514" s="128">
        <v>1</v>
      </c>
      <c r="D514" s="128">
        <v>13</v>
      </c>
      <c r="E514" s="91" t="s">
        <v>306</v>
      </c>
      <c r="F514" s="135" t="s">
        <v>7</v>
      </c>
      <c r="G514" s="295">
        <f>G515+G518+G521</f>
        <v>7999.3</v>
      </c>
      <c r="H514" s="295">
        <f>H515+H518+H521</f>
        <v>8148.3</v>
      </c>
    </row>
    <row r="515" spans="1:8" ht="63.75" x14ac:dyDescent="0.2">
      <c r="A515" s="73" t="s">
        <v>404</v>
      </c>
      <c r="B515" s="91" t="s">
        <v>44</v>
      </c>
      <c r="C515" s="139" t="s">
        <v>8</v>
      </c>
      <c r="D515" s="139" t="s">
        <v>67</v>
      </c>
      <c r="E515" s="91" t="s">
        <v>306</v>
      </c>
      <c r="F515" s="135" t="s">
        <v>171</v>
      </c>
      <c r="G515" s="295">
        <f>G516</f>
        <v>1796.8</v>
      </c>
      <c r="H515" s="295">
        <f>H516</f>
        <v>1796.8</v>
      </c>
    </row>
    <row r="516" spans="1:8" ht="25.5" x14ac:dyDescent="0.2">
      <c r="A516" s="84" t="s">
        <v>172</v>
      </c>
      <c r="B516" s="91" t="s">
        <v>44</v>
      </c>
      <c r="C516" s="139" t="s">
        <v>8</v>
      </c>
      <c r="D516" s="139" t="s">
        <v>67</v>
      </c>
      <c r="E516" s="91" t="s">
        <v>306</v>
      </c>
      <c r="F516" s="135" t="s">
        <v>170</v>
      </c>
      <c r="G516" s="295">
        <f>G517</f>
        <v>1796.8</v>
      </c>
      <c r="H516" s="295">
        <f>H517</f>
        <v>1796.8</v>
      </c>
    </row>
    <row r="517" spans="1:8" ht="38.25" x14ac:dyDescent="0.2">
      <c r="A517" s="74" t="s">
        <v>394</v>
      </c>
      <c r="B517" s="92" t="s">
        <v>44</v>
      </c>
      <c r="C517" s="132" t="s">
        <v>8</v>
      </c>
      <c r="D517" s="132" t="s">
        <v>67</v>
      </c>
      <c r="E517" s="92" t="s">
        <v>306</v>
      </c>
      <c r="F517" s="131" t="s">
        <v>87</v>
      </c>
      <c r="G517" s="293">
        <v>1796.8</v>
      </c>
      <c r="H517" s="293">
        <v>1796.8</v>
      </c>
    </row>
    <row r="518" spans="1:8" ht="25.5" x14ac:dyDescent="0.2">
      <c r="A518" s="106" t="s">
        <v>387</v>
      </c>
      <c r="B518" s="91" t="s">
        <v>44</v>
      </c>
      <c r="C518" s="139" t="s">
        <v>8</v>
      </c>
      <c r="D518" s="139" t="s">
        <v>67</v>
      </c>
      <c r="E518" s="91" t="s">
        <v>306</v>
      </c>
      <c r="F518" s="135" t="s">
        <v>173</v>
      </c>
      <c r="G518" s="295">
        <f>G519</f>
        <v>5942.5</v>
      </c>
      <c r="H518" s="295">
        <f>H519</f>
        <v>6071.5</v>
      </c>
    </row>
    <row r="519" spans="1:8" ht="38.25" x14ac:dyDescent="0.2">
      <c r="A519" s="106" t="s">
        <v>593</v>
      </c>
      <c r="B519" s="91" t="s">
        <v>44</v>
      </c>
      <c r="C519" s="139" t="s">
        <v>8</v>
      </c>
      <c r="D519" s="139" t="s">
        <v>67</v>
      </c>
      <c r="E519" s="91" t="s">
        <v>306</v>
      </c>
      <c r="F519" s="135" t="s">
        <v>174</v>
      </c>
      <c r="G519" s="295">
        <f>G520</f>
        <v>5942.5</v>
      </c>
      <c r="H519" s="295">
        <f>H520</f>
        <v>6071.5</v>
      </c>
    </row>
    <row r="520" spans="1:8" ht="38.25" x14ac:dyDescent="0.2">
      <c r="A520" s="103" t="s">
        <v>365</v>
      </c>
      <c r="B520" s="326" t="s">
        <v>44</v>
      </c>
      <c r="C520" s="327" t="s">
        <v>8</v>
      </c>
      <c r="D520" s="327" t="s">
        <v>67</v>
      </c>
      <c r="E520" s="326" t="s">
        <v>306</v>
      </c>
      <c r="F520" s="326" t="s">
        <v>86</v>
      </c>
      <c r="G520" s="328">
        <v>5942.5</v>
      </c>
      <c r="H520" s="328">
        <v>6071.5</v>
      </c>
    </row>
    <row r="521" spans="1:8" ht="15" x14ac:dyDescent="0.2">
      <c r="A521" s="112" t="s">
        <v>175</v>
      </c>
      <c r="B521" s="329" t="s">
        <v>44</v>
      </c>
      <c r="C521" s="330" t="s">
        <v>8</v>
      </c>
      <c r="D521" s="330" t="s">
        <v>67</v>
      </c>
      <c r="E521" s="329" t="s">
        <v>306</v>
      </c>
      <c r="F521" s="329" t="s">
        <v>176</v>
      </c>
      <c r="G521" s="331">
        <f>G522</f>
        <v>260</v>
      </c>
      <c r="H521" s="331">
        <f>H522</f>
        <v>280</v>
      </c>
    </row>
    <row r="522" spans="1:8" ht="15" x14ac:dyDescent="0.2">
      <c r="A522" s="106" t="s">
        <v>178</v>
      </c>
      <c r="B522" s="91" t="s">
        <v>44</v>
      </c>
      <c r="C522" s="139" t="s">
        <v>8</v>
      </c>
      <c r="D522" s="139" t="s">
        <v>67</v>
      </c>
      <c r="E522" s="91" t="s">
        <v>306</v>
      </c>
      <c r="F522" s="135" t="s">
        <v>177</v>
      </c>
      <c r="G522" s="295">
        <f>G523</f>
        <v>260</v>
      </c>
      <c r="H522" s="295">
        <f>H523</f>
        <v>280</v>
      </c>
    </row>
    <row r="523" spans="1:8" ht="15" x14ac:dyDescent="0.2">
      <c r="A523" s="68" t="s">
        <v>94</v>
      </c>
      <c r="B523" s="92" t="s">
        <v>44</v>
      </c>
      <c r="C523" s="132" t="s">
        <v>8</v>
      </c>
      <c r="D523" s="132" t="s">
        <v>67</v>
      </c>
      <c r="E523" s="92" t="s">
        <v>306</v>
      </c>
      <c r="F523" s="131" t="s">
        <v>95</v>
      </c>
      <c r="G523" s="293">
        <v>260</v>
      </c>
      <c r="H523" s="293">
        <v>280</v>
      </c>
    </row>
    <row r="524" spans="1:8" ht="25.5" x14ac:dyDescent="0.2">
      <c r="A524" s="84" t="s">
        <v>41</v>
      </c>
      <c r="B524" s="91" t="s">
        <v>44</v>
      </c>
      <c r="C524" s="128">
        <v>1</v>
      </c>
      <c r="D524" s="128">
        <v>13</v>
      </c>
      <c r="E524" s="91" t="s">
        <v>344</v>
      </c>
      <c r="F524" s="91" t="s">
        <v>7</v>
      </c>
      <c r="G524" s="295">
        <f>G527+G530</f>
        <v>1785</v>
      </c>
      <c r="H524" s="295">
        <f>H527+H530</f>
        <v>1515</v>
      </c>
    </row>
    <row r="525" spans="1:8" ht="38.25" x14ac:dyDescent="0.2">
      <c r="A525" s="106" t="s">
        <v>370</v>
      </c>
      <c r="B525" s="91" t="s">
        <v>44</v>
      </c>
      <c r="C525" s="128">
        <v>1</v>
      </c>
      <c r="D525" s="128">
        <v>13</v>
      </c>
      <c r="E525" s="91" t="s">
        <v>344</v>
      </c>
      <c r="F525" s="91" t="s">
        <v>173</v>
      </c>
      <c r="G525" s="295">
        <f>G526</f>
        <v>985</v>
      </c>
      <c r="H525" s="295">
        <f>H526</f>
        <v>915</v>
      </c>
    </row>
    <row r="526" spans="1:8" ht="51" x14ac:dyDescent="0.2">
      <c r="A526" s="106" t="s">
        <v>371</v>
      </c>
      <c r="B526" s="91" t="s">
        <v>44</v>
      </c>
      <c r="C526" s="128">
        <v>1</v>
      </c>
      <c r="D526" s="128">
        <v>13</v>
      </c>
      <c r="E526" s="91" t="s">
        <v>344</v>
      </c>
      <c r="F526" s="91" t="s">
        <v>174</v>
      </c>
      <c r="G526" s="295">
        <f>G527</f>
        <v>985</v>
      </c>
      <c r="H526" s="295">
        <f>H527</f>
        <v>915</v>
      </c>
    </row>
    <row r="527" spans="1:8" ht="38.25" x14ac:dyDescent="0.2">
      <c r="A527" s="78" t="s">
        <v>365</v>
      </c>
      <c r="B527" s="92" t="s">
        <v>44</v>
      </c>
      <c r="C527" s="130">
        <v>1</v>
      </c>
      <c r="D527" s="130">
        <v>13</v>
      </c>
      <c r="E527" s="92" t="s">
        <v>344</v>
      </c>
      <c r="F527" s="131" t="s">
        <v>86</v>
      </c>
      <c r="G527" s="293">
        <v>985</v>
      </c>
      <c r="H527" s="293">
        <v>915</v>
      </c>
    </row>
    <row r="528" spans="1:8" ht="15" x14ac:dyDescent="0.2">
      <c r="A528" s="106" t="s">
        <v>175</v>
      </c>
      <c r="B528" s="91" t="s">
        <v>44</v>
      </c>
      <c r="C528" s="128">
        <v>1</v>
      </c>
      <c r="D528" s="128">
        <v>13</v>
      </c>
      <c r="E528" s="91" t="s">
        <v>344</v>
      </c>
      <c r="F528" s="135" t="s">
        <v>176</v>
      </c>
      <c r="G528" s="295">
        <f>G529</f>
        <v>800</v>
      </c>
      <c r="H528" s="295">
        <f>H529</f>
        <v>600</v>
      </c>
    </row>
    <row r="529" spans="1:8" ht="15" x14ac:dyDescent="0.2">
      <c r="A529" s="111" t="s">
        <v>178</v>
      </c>
      <c r="B529" s="91" t="s">
        <v>44</v>
      </c>
      <c r="C529" s="128">
        <v>1</v>
      </c>
      <c r="D529" s="128">
        <v>13</v>
      </c>
      <c r="E529" s="91" t="s">
        <v>344</v>
      </c>
      <c r="F529" s="135" t="s">
        <v>177</v>
      </c>
      <c r="G529" s="295">
        <f>G530</f>
        <v>800</v>
      </c>
      <c r="H529" s="295">
        <f>H530</f>
        <v>600</v>
      </c>
    </row>
    <row r="530" spans="1:8" ht="15" x14ac:dyDescent="0.2">
      <c r="A530" s="68" t="s">
        <v>94</v>
      </c>
      <c r="B530" s="92" t="s">
        <v>44</v>
      </c>
      <c r="C530" s="132" t="s">
        <v>8</v>
      </c>
      <c r="D530" s="132" t="s">
        <v>67</v>
      </c>
      <c r="E530" s="92" t="s">
        <v>344</v>
      </c>
      <c r="F530" s="131" t="s">
        <v>95</v>
      </c>
      <c r="G530" s="293">
        <v>800</v>
      </c>
      <c r="H530" s="293">
        <v>600</v>
      </c>
    </row>
    <row r="531" spans="1:8" ht="15" x14ac:dyDescent="0.2">
      <c r="A531" s="332" t="s">
        <v>50</v>
      </c>
      <c r="B531" s="156" t="s">
        <v>44</v>
      </c>
      <c r="C531" s="315" t="s">
        <v>10</v>
      </c>
      <c r="D531" s="315" t="s">
        <v>56</v>
      </c>
      <c r="E531" s="156" t="s">
        <v>7</v>
      </c>
      <c r="F531" s="156" t="s">
        <v>7</v>
      </c>
      <c r="G531" s="333">
        <f t="shared" ref="G531:H533" si="55">G532</f>
        <v>500</v>
      </c>
      <c r="H531" s="333">
        <f t="shared" si="55"/>
        <v>500</v>
      </c>
    </row>
    <row r="532" spans="1:8" ht="15" x14ac:dyDescent="0.2">
      <c r="A532" s="334" t="s">
        <v>28</v>
      </c>
      <c r="B532" s="91" t="s">
        <v>44</v>
      </c>
      <c r="C532" s="139" t="s">
        <v>10</v>
      </c>
      <c r="D532" s="139" t="s">
        <v>27</v>
      </c>
      <c r="E532" s="91" t="s">
        <v>7</v>
      </c>
      <c r="F532" s="91" t="s">
        <v>7</v>
      </c>
      <c r="G532" s="295">
        <f t="shared" si="55"/>
        <v>500</v>
      </c>
      <c r="H532" s="295">
        <f t="shared" si="55"/>
        <v>500</v>
      </c>
    </row>
    <row r="533" spans="1:8" ht="15" x14ac:dyDescent="0.2">
      <c r="A533" s="84" t="s">
        <v>148</v>
      </c>
      <c r="B533" s="91" t="s">
        <v>44</v>
      </c>
      <c r="C533" s="139" t="s">
        <v>10</v>
      </c>
      <c r="D533" s="139" t="s">
        <v>27</v>
      </c>
      <c r="E533" s="91" t="s">
        <v>147</v>
      </c>
      <c r="F533" s="91" t="s">
        <v>7</v>
      </c>
      <c r="G533" s="295">
        <f t="shared" si="55"/>
        <v>500</v>
      </c>
      <c r="H533" s="295">
        <f t="shared" si="55"/>
        <v>500</v>
      </c>
    </row>
    <row r="534" spans="1:8" ht="25.5" x14ac:dyDescent="0.2">
      <c r="A534" s="84" t="s">
        <v>343</v>
      </c>
      <c r="B534" s="91" t="s">
        <v>44</v>
      </c>
      <c r="C534" s="139" t="s">
        <v>10</v>
      </c>
      <c r="D534" s="139" t="s">
        <v>27</v>
      </c>
      <c r="E534" s="91" t="s">
        <v>342</v>
      </c>
      <c r="F534" s="91" t="s">
        <v>7</v>
      </c>
      <c r="G534" s="295">
        <f>G537</f>
        <v>500</v>
      </c>
      <c r="H534" s="295">
        <f>H537</f>
        <v>500</v>
      </c>
    </row>
    <row r="535" spans="1:8" ht="25.5" x14ac:dyDescent="0.2">
      <c r="A535" s="106" t="s">
        <v>387</v>
      </c>
      <c r="B535" s="91" t="s">
        <v>44</v>
      </c>
      <c r="C535" s="139" t="s">
        <v>10</v>
      </c>
      <c r="D535" s="139" t="s">
        <v>27</v>
      </c>
      <c r="E535" s="91" t="s">
        <v>342</v>
      </c>
      <c r="F535" s="91" t="s">
        <v>173</v>
      </c>
      <c r="G535" s="295">
        <f>G536</f>
        <v>500</v>
      </c>
      <c r="H535" s="295">
        <f>H536</f>
        <v>500</v>
      </c>
    </row>
    <row r="536" spans="1:8" ht="25.5" x14ac:dyDescent="0.2">
      <c r="A536" s="106" t="s">
        <v>388</v>
      </c>
      <c r="B536" s="91" t="s">
        <v>44</v>
      </c>
      <c r="C536" s="139" t="s">
        <v>10</v>
      </c>
      <c r="D536" s="139" t="s">
        <v>27</v>
      </c>
      <c r="E536" s="91" t="s">
        <v>342</v>
      </c>
      <c r="F536" s="91" t="s">
        <v>174</v>
      </c>
      <c r="G536" s="295">
        <f>G537</f>
        <v>500</v>
      </c>
      <c r="H536" s="295">
        <f>H537</f>
        <v>500</v>
      </c>
    </row>
    <row r="537" spans="1:8" ht="25.5" x14ac:dyDescent="0.2">
      <c r="A537" s="78" t="s">
        <v>391</v>
      </c>
      <c r="B537" s="92" t="s">
        <v>44</v>
      </c>
      <c r="C537" s="132" t="s">
        <v>10</v>
      </c>
      <c r="D537" s="132" t="s">
        <v>27</v>
      </c>
      <c r="E537" s="92" t="s">
        <v>342</v>
      </c>
      <c r="F537" s="92" t="s">
        <v>86</v>
      </c>
      <c r="G537" s="293">
        <v>500</v>
      </c>
      <c r="H537" s="293">
        <v>500</v>
      </c>
    </row>
    <row r="538" spans="1:8" ht="15" x14ac:dyDescent="0.2">
      <c r="A538" s="287" t="s">
        <v>51</v>
      </c>
      <c r="B538" s="335" t="s">
        <v>44</v>
      </c>
      <c r="C538" s="137" t="s">
        <v>16</v>
      </c>
      <c r="D538" s="137" t="s">
        <v>56</v>
      </c>
      <c r="E538" s="335"/>
      <c r="F538" s="335"/>
      <c r="G538" s="297">
        <f>G539</f>
        <v>500</v>
      </c>
      <c r="H538" s="297">
        <f>H539</f>
        <v>500</v>
      </c>
    </row>
    <row r="539" spans="1:8" ht="15" x14ac:dyDescent="0.2">
      <c r="A539" s="332" t="s">
        <v>17</v>
      </c>
      <c r="B539" s="145" t="s">
        <v>44</v>
      </c>
      <c r="C539" s="138" t="s">
        <v>16</v>
      </c>
      <c r="D539" s="138" t="s">
        <v>8</v>
      </c>
      <c r="E539" s="145"/>
      <c r="F539" s="145"/>
      <c r="G539" s="298">
        <f>G540</f>
        <v>500</v>
      </c>
      <c r="H539" s="298">
        <f>H540</f>
        <v>500</v>
      </c>
    </row>
    <row r="540" spans="1:8" ht="15" x14ac:dyDescent="0.2">
      <c r="A540" s="84" t="s">
        <v>148</v>
      </c>
      <c r="B540" s="336" t="s">
        <v>44</v>
      </c>
      <c r="C540" s="337" t="s">
        <v>16</v>
      </c>
      <c r="D540" s="337" t="s">
        <v>8</v>
      </c>
      <c r="E540" s="329" t="s">
        <v>147</v>
      </c>
      <c r="F540" s="336"/>
      <c r="G540" s="338">
        <f>G542</f>
        <v>500</v>
      </c>
      <c r="H540" s="338">
        <f>H542</f>
        <v>500</v>
      </c>
    </row>
    <row r="541" spans="1:8" ht="38.25" x14ac:dyDescent="0.2">
      <c r="A541" s="153" t="s">
        <v>341</v>
      </c>
      <c r="B541" s="336" t="s">
        <v>44</v>
      </c>
      <c r="C541" s="337" t="s">
        <v>16</v>
      </c>
      <c r="D541" s="337" t="s">
        <v>8</v>
      </c>
      <c r="E541" s="329" t="s">
        <v>309</v>
      </c>
      <c r="F541" s="336"/>
      <c r="G541" s="338">
        <f>G542</f>
        <v>500</v>
      </c>
      <c r="H541" s="338">
        <f>H542</f>
        <v>500</v>
      </c>
    </row>
    <row r="542" spans="1:8" ht="15" x14ac:dyDescent="0.2">
      <c r="A542" s="153" t="s">
        <v>311</v>
      </c>
      <c r="B542" s="329" t="s">
        <v>44</v>
      </c>
      <c r="C542" s="330" t="s">
        <v>16</v>
      </c>
      <c r="D542" s="330" t="s">
        <v>8</v>
      </c>
      <c r="E542" s="329" t="s">
        <v>310</v>
      </c>
      <c r="F542" s="329"/>
      <c r="G542" s="331">
        <f t="shared" ref="G542:H544" si="56">G543</f>
        <v>500</v>
      </c>
      <c r="H542" s="331">
        <f t="shared" si="56"/>
        <v>500</v>
      </c>
    </row>
    <row r="543" spans="1:8" ht="25.5" x14ac:dyDescent="0.2">
      <c r="A543" s="154" t="s">
        <v>387</v>
      </c>
      <c r="B543" s="329" t="s">
        <v>44</v>
      </c>
      <c r="C543" s="330" t="s">
        <v>16</v>
      </c>
      <c r="D543" s="330" t="s">
        <v>8</v>
      </c>
      <c r="E543" s="329" t="s">
        <v>310</v>
      </c>
      <c r="F543" s="329" t="s">
        <v>173</v>
      </c>
      <c r="G543" s="331">
        <f t="shared" si="56"/>
        <v>500</v>
      </c>
      <c r="H543" s="331">
        <f t="shared" si="56"/>
        <v>500</v>
      </c>
    </row>
    <row r="544" spans="1:8" ht="25.5" x14ac:dyDescent="0.2">
      <c r="A544" s="154" t="s">
        <v>388</v>
      </c>
      <c r="B544" s="329" t="s">
        <v>44</v>
      </c>
      <c r="C544" s="330" t="s">
        <v>16</v>
      </c>
      <c r="D544" s="330" t="s">
        <v>8</v>
      </c>
      <c r="E544" s="329" t="s">
        <v>310</v>
      </c>
      <c r="F544" s="329" t="s">
        <v>174</v>
      </c>
      <c r="G544" s="331">
        <f t="shared" si="56"/>
        <v>500</v>
      </c>
      <c r="H544" s="331">
        <f t="shared" si="56"/>
        <v>500</v>
      </c>
    </row>
    <row r="545" spans="1:8" ht="25.5" x14ac:dyDescent="0.2">
      <c r="A545" s="103" t="s">
        <v>391</v>
      </c>
      <c r="B545" s="326" t="s">
        <v>44</v>
      </c>
      <c r="C545" s="327" t="s">
        <v>16</v>
      </c>
      <c r="D545" s="327" t="s">
        <v>8</v>
      </c>
      <c r="E545" s="326" t="s">
        <v>310</v>
      </c>
      <c r="F545" s="326" t="s">
        <v>86</v>
      </c>
      <c r="G545" s="328">
        <v>500</v>
      </c>
      <c r="H545" s="328">
        <v>500</v>
      </c>
    </row>
    <row r="546" spans="1:8" ht="31.5" x14ac:dyDescent="0.2">
      <c r="A546" s="199" t="s">
        <v>63</v>
      </c>
      <c r="B546" s="318" t="s">
        <v>39</v>
      </c>
      <c r="C546" s="319"/>
      <c r="D546" s="319"/>
      <c r="E546" s="318" t="s">
        <v>7</v>
      </c>
      <c r="F546" s="318" t="s">
        <v>7</v>
      </c>
      <c r="G546" s="296">
        <f>G547+G659</f>
        <v>979708.3</v>
      </c>
      <c r="H546" s="296">
        <f>H547+H659</f>
        <v>985932.60000000009</v>
      </c>
    </row>
    <row r="547" spans="1:8" ht="15" x14ac:dyDescent="0.2">
      <c r="A547" s="287" t="s">
        <v>52</v>
      </c>
      <c r="B547" s="136" t="s">
        <v>39</v>
      </c>
      <c r="C547" s="289">
        <v>7</v>
      </c>
      <c r="D547" s="289">
        <v>0</v>
      </c>
      <c r="E547" s="136" t="s">
        <v>7</v>
      </c>
      <c r="F547" s="136" t="s">
        <v>7</v>
      </c>
      <c r="G547" s="313">
        <f>G548+G571+G601+G639</f>
        <v>964461</v>
      </c>
      <c r="H547" s="313">
        <f>H548+H571+H601+H639</f>
        <v>970683.90000000014</v>
      </c>
    </row>
    <row r="548" spans="1:8" ht="15" x14ac:dyDescent="0.2">
      <c r="A548" s="84" t="s">
        <v>19</v>
      </c>
      <c r="B548" s="91" t="s">
        <v>39</v>
      </c>
      <c r="C548" s="128">
        <v>7</v>
      </c>
      <c r="D548" s="128">
        <v>1</v>
      </c>
      <c r="E548" s="91" t="s">
        <v>7</v>
      </c>
      <c r="F548" s="91" t="s">
        <v>7</v>
      </c>
      <c r="G548" s="295">
        <f>G549</f>
        <v>340115.3</v>
      </c>
      <c r="H548" s="295">
        <f>H549</f>
        <v>342534.7</v>
      </c>
    </row>
    <row r="549" spans="1:8" ht="15" x14ac:dyDescent="0.2">
      <c r="A549" s="84" t="s">
        <v>148</v>
      </c>
      <c r="B549" s="91" t="s">
        <v>39</v>
      </c>
      <c r="C549" s="128">
        <v>7</v>
      </c>
      <c r="D549" s="128">
        <v>1</v>
      </c>
      <c r="E549" s="91" t="s">
        <v>147</v>
      </c>
      <c r="F549" s="91"/>
      <c r="G549" s="295">
        <f>G551+G556+G564</f>
        <v>340115.3</v>
      </c>
      <c r="H549" s="295">
        <f>H551+H556+H564</f>
        <v>342534.7</v>
      </c>
    </row>
    <row r="550" spans="1:8" ht="51" x14ac:dyDescent="0.2">
      <c r="A550" s="84" t="s">
        <v>195</v>
      </c>
      <c r="B550" s="91" t="s">
        <v>39</v>
      </c>
      <c r="C550" s="128">
        <v>7</v>
      </c>
      <c r="D550" s="128">
        <v>1</v>
      </c>
      <c r="E550" s="91" t="s">
        <v>196</v>
      </c>
      <c r="F550" s="91"/>
      <c r="G550" s="295">
        <f>G551</f>
        <v>63354.3</v>
      </c>
      <c r="H550" s="295">
        <f>H551</f>
        <v>65773.7</v>
      </c>
    </row>
    <row r="551" spans="1:8" ht="25.5" x14ac:dyDescent="0.2">
      <c r="A551" s="84" t="s">
        <v>166</v>
      </c>
      <c r="B551" s="91" t="s">
        <v>39</v>
      </c>
      <c r="C551" s="128">
        <v>7</v>
      </c>
      <c r="D551" s="128">
        <v>1</v>
      </c>
      <c r="E551" s="91" t="s">
        <v>196</v>
      </c>
      <c r="F551" s="91" t="s">
        <v>164</v>
      </c>
      <c r="G551" s="295">
        <f>G552+G554</f>
        <v>63354.3</v>
      </c>
      <c r="H551" s="295">
        <f>H552+H554</f>
        <v>65773.7</v>
      </c>
    </row>
    <row r="552" spans="1:8" ht="15" x14ac:dyDescent="0.2">
      <c r="A552" s="84" t="s">
        <v>167</v>
      </c>
      <c r="B552" s="91" t="s">
        <v>39</v>
      </c>
      <c r="C552" s="128">
        <v>7</v>
      </c>
      <c r="D552" s="128">
        <v>1</v>
      </c>
      <c r="E552" s="91" t="s">
        <v>196</v>
      </c>
      <c r="F552" s="91" t="s">
        <v>165</v>
      </c>
      <c r="G552" s="295">
        <f>G553</f>
        <v>15909.3</v>
      </c>
      <c r="H552" s="295">
        <f>H553</f>
        <v>16520.3</v>
      </c>
    </row>
    <row r="553" spans="1:8" ht="51" x14ac:dyDescent="0.2">
      <c r="A553" s="325" t="s">
        <v>393</v>
      </c>
      <c r="B553" s="92" t="s">
        <v>39</v>
      </c>
      <c r="C553" s="130">
        <v>7</v>
      </c>
      <c r="D553" s="130">
        <v>1</v>
      </c>
      <c r="E553" s="92" t="s">
        <v>196</v>
      </c>
      <c r="F553" s="92" t="s">
        <v>96</v>
      </c>
      <c r="G553" s="293">
        <v>15909.3</v>
      </c>
      <c r="H553" s="293">
        <v>16520.3</v>
      </c>
    </row>
    <row r="554" spans="1:8" ht="15" x14ac:dyDescent="0.2">
      <c r="A554" s="84" t="s">
        <v>169</v>
      </c>
      <c r="B554" s="91" t="s">
        <v>39</v>
      </c>
      <c r="C554" s="128">
        <v>7</v>
      </c>
      <c r="D554" s="128">
        <v>1</v>
      </c>
      <c r="E554" s="91" t="s">
        <v>196</v>
      </c>
      <c r="F554" s="91" t="s">
        <v>168</v>
      </c>
      <c r="G554" s="295">
        <f>G555</f>
        <v>47445</v>
      </c>
      <c r="H554" s="295">
        <f>H555</f>
        <v>49253.4</v>
      </c>
    </row>
    <row r="555" spans="1:8" ht="51" x14ac:dyDescent="0.2">
      <c r="A555" s="151" t="s">
        <v>392</v>
      </c>
      <c r="B555" s="92" t="s">
        <v>39</v>
      </c>
      <c r="C555" s="130">
        <v>7</v>
      </c>
      <c r="D555" s="130">
        <v>1</v>
      </c>
      <c r="E555" s="92" t="s">
        <v>196</v>
      </c>
      <c r="F555" s="92" t="s">
        <v>93</v>
      </c>
      <c r="G555" s="293">
        <v>47445</v>
      </c>
      <c r="H555" s="293">
        <v>49253.4</v>
      </c>
    </row>
    <row r="556" spans="1:8" ht="36" x14ac:dyDescent="0.2">
      <c r="A556" s="5" t="s">
        <v>408</v>
      </c>
      <c r="B556" s="91" t="s">
        <v>39</v>
      </c>
      <c r="C556" s="128">
        <v>7</v>
      </c>
      <c r="D556" s="128">
        <v>1</v>
      </c>
      <c r="E556" s="91" t="s">
        <v>362</v>
      </c>
      <c r="F556" s="91"/>
      <c r="G556" s="295">
        <f>G557</f>
        <v>275702.2</v>
      </c>
      <c r="H556" s="295">
        <f>H557</f>
        <v>275702.2</v>
      </c>
    </row>
    <row r="557" spans="1:8" ht="25.5" x14ac:dyDescent="0.2">
      <c r="A557" s="84" t="s">
        <v>166</v>
      </c>
      <c r="B557" s="91" t="s">
        <v>39</v>
      </c>
      <c r="C557" s="128">
        <v>7</v>
      </c>
      <c r="D557" s="128">
        <v>1</v>
      </c>
      <c r="E557" s="91" t="s">
        <v>362</v>
      </c>
      <c r="F557" s="91" t="s">
        <v>164</v>
      </c>
      <c r="G557" s="295">
        <f>G558+G561</f>
        <v>275702.2</v>
      </c>
      <c r="H557" s="295">
        <f>H558+H561</f>
        <v>275702.2</v>
      </c>
    </row>
    <row r="558" spans="1:8" ht="15" x14ac:dyDescent="0.2">
      <c r="A558" s="84" t="s">
        <v>167</v>
      </c>
      <c r="B558" s="91" t="s">
        <v>39</v>
      </c>
      <c r="C558" s="128">
        <v>7</v>
      </c>
      <c r="D558" s="128">
        <v>1</v>
      </c>
      <c r="E558" s="91" t="s">
        <v>362</v>
      </c>
      <c r="F558" s="91" t="s">
        <v>165</v>
      </c>
      <c r="G558" s="295">
        <f>G559</f>
        <v>59281.700000000004</v>
      </c>
      <c r="H558" s="295">
        <f>H559</f>
        <v>59281.700000000004</v>
      </c>
    </row>
    <row r="559" spans="1:8" ht="51" x14ac:dyDescent="0.2">
      <c r="A559" s="84" t="s">
        <v>393</v>
      </c>
      <c r="B559" s="91" t="s">
        <v>39</v>
      </c>
      <c r="C559" s="128">
        <v>7</v>
      </c>
      <c r="D559" s="128">
        <v>1</v>
      </c>
      <c r="E559" s="91" t="s">
        <v>362</v>
      </c>
      <c r="F559" s="91" t="s">
        <v>96</v>
      </c>
      <c r="G559" s="295">
        <f>G560</f>
        <v>59281.700000000004</v>
      </c>
      <c r="H559" s="295">
        <f>H560</f>
        <v>59281.700000000004</v>
      </c>
    </row>
    <row r="560" spans="1:8" ht="15" x14ac:dyDescent="0.2">
      <c r="A560" s="151" t="s">
        <v>65</v>
      </c>
      <c r="B560" s="92" t="s">
        <v>39</v>
      </c>
      <c r="C560" s="130">
        <v>7</v>
      </c>
      <c r="D560" s="130">
        <v>1</v>
      </c>
      <c r="E560" s="92" t="s">
        <v>362</v>
      </c>
      <c r="F560" s="92" t="s">
        <v>96</v>
      </c>
      <c r="G560" s="293">
        <f>41165.3+18116.4</f>
        <v>59281.700000000004</v>
      </c>
      <c r="H560" s="293">
        <f>41165.3+18116.4</f>
        <v>59281.700000000004</v>
      </c>
    </row>
    <row r="561" spans="1:8" ht="15" x14ac:dyDescent="0.2">
      <c r="A561" s="84" t="s">
        <v>169</v>
      </c>
      <c r="B561" s="91" t="s">
        <v>39</v>
      </c>
      <c r="C561" s="128">
        <v>7</v>
      </c>
      <c r="D561" s="128">
        <v>1</v>
      </c>
      <c r="E561" s="91" t="s">
        <v>362</v>
      </c>
      <c r="F561" s="91" t="s">
        <v>168</v>
      </c>
      <c r="G561" s="295">
        <f>G562</f>
        <v>216420.5</v>
      </c>
      <c r="H561" s="295">
        <f>H562</f>
        <v>216420.5</v>
      </c>
    </row>
    <row r="562" spans="1:8" ht="51" x14ac:dyDescent="0.2">
      <c r="A562" s="84" t="s">
        <v>392</v>
      </c>
      <c r="B562" s="91" t="s">
        <v>39</v>
      </c>
      <c r="C562" s="128">
        <v>7</v>
      </c>
      <c r="D562" s="128">
        <v>1</v>
      </c>
      <c r="E562" s="91" t="s">
        <v>362</v>
      </c>
      <c r="F562" s="91" t="s">
        <v>93</v>
      </c>
      <c r="G562" s="295">
        <f>G563</f>
        <v>216420.5</v>
      </c>
      <c r="H562" s="295">
        <f>H563</f>
        <v>216420.5</v>
      </c>
    </row>
    <row r="563" spans="1:8" ht="15" x14ac:dyDescent="0.2">
      <c r="A563" s="151" t="s">
        <v>65</v>
      </c>
      <c r="B563" s="92" t="s">
        <v>39</v>
      </c>
      <c r="C563" s="130">
        <v>7</v>
      </c>
      <c r="D563" s="130">
        <v>1</v>
      </c>
      <c r="E563" s="92" t="s">
        <v>362</v>
      </c>
      <c r="F563" s="92" t="s">
        <v>93</v>
      </c>
      <c r="G563" s="293">
        <f>202286-18116.4+32250.9</f>
        <v>216420.5</v>
      </c>
      <c r="H563" s="293">
        <f>202286-18116.4+32250.9</f>
        <v>216420.5</v>
      </c>
    </row>
    <row r="564" spans="1:8" ht="25.5" x14ac:dyDescent="0.2">
      <c r="A564" s="84" t="s">
        <v>282</v>
      </c>
      <c r="B564" s="91" t="s">
        <v>39</v>
      </c>
      <c r="C564" s="128">
        <v>7</v>
      </c>
      <c r="D564" s="128">
        <v>1</v>
      </c>
      <c r="E564" s="91" t="s">
        <v>488</v>
      </c>
      <c r="F564" s="91"/>
      <c r="G564" s="295">
        <f>G565</f>
        <v>1058.8</v>
      </c>
      <c r="H564" s="295">
        <f>H565</f>
        <v>1058.8</v>
      </c>
    </row>
    <row r="565" spans="1:8" ht="25.5" x14ac:dyDescent="0.2">
      <c r="A565" s="84" t="s">
        <v>470</v>
      </c>
      <c r="B565" s="91" t="s">
        <v>39</v>
      </c>
      <c r="C565" s="128">
        <v>7</v>
      </c>
      <c r="D565" s="128">
        <v>1</v>
      </c>
      <c r="E565" s="91" t="s">
        <v>489</v>
      </c>
      <c r="F565" s="91"/>
      <c r="G565" s="295">
        <f>G566</f>
        <v>1058.8</v>
      </c>
      <c r="H565" s="295">
        <f>H566</f>
        <v>1058.8</v>
      </c>
    </row>
    <row r="566" spans="1:8" ht="25.5" x14ac:dyDescent="0.2">
      <c r="A566" s="84" t="s">
        <v>166</v>
      </c>
      <c r="B566" s="91" t="s">
        <v>39</v>
      </c>
      <c r="C566" s="128">
        <v>7</v>
      </c>
      <c r="D566" s="128">
        <v>1</v>
      </c>
      <c r="E566" s="91" t="s">
        <v>489</v>
      </c>
      <c r="F566" s="91" t="s">
        <v>164</v>
      </c>
      <c r="G566" s="295">
        <f>G567+G569</f>
        <v>1058.8</v>
      </c>
      <c r="H566" s="295">
        <f>H567+H569</f>
        <v>1058.8</v>
      </c>
    </row>
    <row r="567" spans="1:8" ht="15" x14ac:dyDescent="0.2">
      <c r="A567" s="84" t="s">
        <v>167</v>
      </c>
      <c r="B567" s="91" t="s">
        <v>39</v>
      </c>
      <c r="C567" s="128">
        <v>7</v>
      </c>
      <c r="D567" s="128">
        <v>1</v>
      </c>
      <c r="E567" s="91" t="s">
        <v>489</v>
      </c>
      <c r="F567" s="91" t="s">
        <v>165</v>
      </c>
      <c r="G567" s="295">
        <f>G568</f>
        <v>371</v>
      </c>
      <c r="H567" s="295">
        <f>H568</f>
        <v>371</v>
      </c>
    </row>
    <row r="568" spans="1:8" ht="15" x14ac:dyDescent="0.2">
      <c r="A568" s="151" t="s">
        <v>97</v>
      </c>
      <c r="B568" s="92" t="s">
        <v>39</v>
      </c>
      <c r="C568" s="130">
        <v>7</v>
      </c>
      <c r="D568" s="130">
        <v>1</v>
      </c>
      <c r="E568" s="92" t="s">
        <v>489</v>
      </c>
      <c r="F568" s="92" t="s">
        <v>98</v>
      </c>
      <c r="G568" s="293">
        <v>371</v>
      </c>
      <c r="H568" s="293">
        <v>371</v>
      </c>
    </row>
    <row r="569" spans="1:8" ht="15" x14ac:dyDescent="0.2">
      <c r="A569" s="84" t="s">
        <v>169</v>
      </c>
      <c r="B569" s="91" t="s">
        <v>39</v>
      </c>
      <c r="C569" s="128">
        <v>7</v>
      </c>
      <c r="D569" s="128">
        <v>1</v>
      </c>
      <c r="E569" s="91" t="s">
        <v>489</v>
      </c>
      <c r="F569" s="91" t="s">
        <v>168</v>
      </c>
      <c r="G569" s="295">
        <f>G570</f>
        <v>687.8</v>
      </c>
      <c r="H569" s="295">
        <f>H570</f>
        <v>687.8</v>
      </c>
    </row>
    <row r="570" spans="1:8" ht="15" x14ac:dyDescent="0.2">
      <c r="A570" s="151" t="s">
        <v>99</v>
      </c>
      <c r="B570" s="92" t="s">
        <v>39</v>
      </c>
      <c r="C570" s="130">
        <v>7</v>
      </c>
      <c r="D570" s="130">
        <v>1</v>
      </c>
      <c r="E570" s="92" t="s">
        <v>489</v>
      </c>
      <c r="F570" s="92" t="s">
        <v>100</v>
      </c>
      <c r="G570" s="293">
        <v>687.8</v>
      </c>
      <c r="H570" s="293">
        <v>687.8</v>
      </c>
    </row>
    <row r="571" spans="1:8" ht="15" x14ac:dyDescent="0.2">
      <c r="A571" s="84" t="s">
        <v>20</v>
      </c>
      <c r="B571" s="91" t="s">
        <v>39</v>
      </c>
      <c r="C571" s="128">
        <v>7</v>
      </c>
      <c r="D571" s="128">
        <v>2</v>
      </c>
      <c r="E571" s="91"/>
      <c r="F571" s="91" t="s">
        <v>7</v>
      </c>
      <c r="G571" s="295">
        <f>G572</f>
        <v>575187.19999999995</v>
      </c>
      <c r="H571" s="295">
        <f>H572</f>
        <v>578709.9</v>
      </c>
    </row>
    <row r="572" spans="1:8" ht="15" x14ac:dyDescent="0.2">
      <c r="A572" s="84" t="s">
        <v>148</v>
      </c>
      <c r="B572" s="91" t="s">
        <v>39</v>
      </c>
      <c r="C572" s="128">
        <v>7</v>
      </c>
      <c r="D572" s="128">
        <v>2</v>
      </c>
      <c r="E572" s="91" t="s">
        <v>147</v>
      </c>
      <c r="F572" s="91"/>
      <c r="G572" s="295">
        <f>G573+G580+G589+G594</f>
        <v>575187.19999999995</v>
      </c>
      <c r="H572" s="295">
        <f>H573+H580+H589+H594</f>
        <v>578709.9</v>
      </c>
    </row>
    <row r="573" spans="1:8" ht="51" x14ac:dyDescent="0.2">
      <c r="A573" s="84" t="s">
        <v>195</v>
      </c>
      <c r="B573" s="91" t="s">
        <v>39</v>
      </c>
      <c r="C573" s="128">
        <v>7</v>
      </c>
      <c r="D573" s="128">
        <v>2</v>
      </c>
      <c r="E573" s="91" t="s">
        <v>196</v>
      </c>
      <c r="F573" s="91"/>
      <c r="G573" s="295">
        <f>G574</f>
        <v>141814.20000000001</v>
      </c>
      <c r="H573" s="295">
        <f>H574</f>
        <v>145922.30000000002</v>
      </c>
    </row>
    <row r="574" spans="1:8" ht="25.5" x14ac:dyDescent="0.2">
      <c r="A574" s="84" t="s">
        <v>166</v>
      </c>
      <c r="B574" s="91" t="s">
        <v>39</v>
      </c>
      <c r="C574" s="128">
        <v>7</v>
      </c>
      <c r="D574" s="128">
        <v>2</v>
      </c>
      <c r="E574" s="91" t="s">
        <v>197</v>
      </c>
      <c r="F574" s="91" t="s">
        <v>164</v>
      </c>
      <c r="G574" s="295">
        <f>G575+G578</f>
        <v>141814.20000000001</v>
      </c>
      <c r="H574" s="295">
        <f>H575+H578</f>
        <v>145922.30000000002</v>
      </c>
    </row>
    <row r="575" spans="1:8" ht="15" x14ac:dyDescent="0.2">
      <c r="A575" s="84" t="s">
        <v>167</v>
      </c>
      <c r="B575" s="91" t="s">
        <v>39</v>
      </c>
      <c r="C575" s="128">
        <v>7</v>
      </c>
      <c r="D575" s="128">
        <v>2</v>
      </c>
      <c r="E575" s="91" t="s">
        <v>196</v>
      </c>
      <c r="F575" s="91" t="s">
        <v>165</v>
      </c>
      <c r="G575" s="295">
        <f>G576+G577</f>
        <v>112818.40000000001</v>
      </c>
      <c r="H575" s="295">
        <f>H576+H577</f>
        <v>116774.1</v>
      </c>
    </row>
    <row r="576" spans="1:8" ht="51" x14ac:dyDescent="0.2">
      <c r="A576" s="151" t="s">
        <v>393</v>
      </c>
      <c r="B576" s="92" t="s">
        <v>39</v>
      </c>
      <c r="C576" s="130">
        <v>7</v>
      </c>
      <c r="D576" s="130">
        <v>2</v>
      </c>
      <c r="E576" s="92" t="s">
        <v>196</v>
      </c>
      <c r="F576" s="92" t="s">
        <v>96</v>
      </c>
      <c r="G576" s="293">
        <v>110107.3</v>
      </c>
      <c r="H576" s="293">
        <v>113722.1</v>
      </c>
    </row>
    <row r="577" spans="1:8" ht="15" x14ac:dyDescent="0.2">
      <c r="A577" s="151" t="s">
        <v>101</v>
      </c>
      <c r="B577" s="92" t="s">
        <v>39</v>
      </c>
      <c r="C577" s="130">
        <v>7</v>
      </c>
      <c r="D577" s="130">
        <v>2</v>
      </c>
      <c r="E577" s="92" t="s">
        <v>196</v>
      </c>
      <c r="F577" s="92" t="s">
        <v>98</v>
      </c>
      <c r="G577" s="293">
        <f>8860.5-6449.4+300</f>
        <v>2711.1000000000004</v>
      </c>
      <c r="H577" s="293">
        <f>9523.8-6771.8+300</f>
        <v>3051.9999999999991</v>
      </c>
    </row>
    <row r="578" spans="1:8" ht="15" x14ac:dyDescent="0.2">
      <c r="A578" s="84" t="s">
        <v>169</v>
      </c>
      <c r="B578" s="91" t="s">
        <v>39</v>
      </c>
      <c r="C578" s="128">
        <v>7</v>
      </c>
      <c r="D578" s="128">
        <v>2</v>
      </c>
      <c r="E578" s="91" t="s">
        <v>196</v>
      </c>
      <c r="F578" s="91" t="s">
        <v>168</v>
      </c>
      <c r="G578" s="295">
        <f>G579</f>
        <v>28995.8</v>
      </c>
      <c r="H578" s="295">
        <f>H579</f>
        <v>29148.2</v>
      </c>
    </row>
    <row r="579" spans="1:8" ht="51" x14ac:dyDescent="0.2">
      <c r="A579" s="151" t="s">
        <v>392</v>
      </c>
      <c r="B579" s="92" t="s">
        <v>39</v>
      </c>
      <c r="C579" s="130">
        <v>7</v>
      </c>
      <c r="D579" s="130">
        <v>2</v>
      </c>
      <c r="E579" s="92" t="s">
        <v>196</v>
      </c>
      <c r="F579" s="92" t="s">
        <v>93</v>
      </c>
      <c r="G579" s="293">
        <v>28995.8</v>
      </c>
      <c r="H579" s="293">
        <v>29148.2</v>
      </c>
    </row>
    <row r="580" spans="1:8" ht="25.5" x14ac:dyDescent="0.2">
      <c r="A580" s="84" t="s">
        <v>468</v>
      </c>
      <c r="B580" s="91" t="s">
        <v>39</v>
      </c>
      <c r="C580" s="128">
        <v>7</v>
      </c>
      <c r="D580" s="128">
        <v>2</v>
      </c>
      <c r="E580" s="91" t="s">
        <v>232</v>
      </c>
      <c r="F580" s="91"/>
      <c r="G580" s="295">
        <f>G581+G585</f>
        <v>585.4</v>
      </c>
      <c r="H580" s="295">
        <f>H581+H585</f>
        <v>0</v>
      </c>
    </row>
    <row r="581" spans="1:8" ht="25.5" x14ac:dyDescent="0.2">
      <c r="A581" s="84" t="s">
        <v>235</v>
      </c>
      <c r="B581" s="91" t="s">
        <v>39</v>
      </c>
      <c r="C581" s="128">
        <v>7</v>
      </c>
      <c r="D581" s="128">
        <v>2</v>
      </c>
      <c r="E581" s="91" t="s">
        <v>236</v>
      </c>
      <c r="F581" s="91"/>
      <c r="G581" s="295">
        <f t="shared" ref="G581:H583" si="57">G582</f>
        <v>552</v>
      </c>
      <c r="H581" s="295">
        <f t="shared" si="57"/>
        <v>0</v>
      </c>
    </row>
    <row r="582" spans="1:8" ht="25.5" x14ac:dyDescent="0.2">
      <c r="A582" s="84" t="s">
        <v>166</v>
      </c>
      <c r="B582" s="91" t="s">
        <v>39</v>
      </c>
      <c r="C582" s="128">
        <v>7</v>
      </c>
      <c r="D582" s="128">
        <v>2</v>
      </c>
      <c r="E582" s="91" t="s">
        <v>236</v>
      </c>
      <c r="F582" s="91" t="s">
        <v>164</v>
      </c>
      <c r="G582" s="295">
        <f t="shared" si="57"/>
        <v>552</v>
      </c>
      <c r="H582" s="295">
        <f t="shared" si="57"/>
        <v>0</v>
      </c>
    </row>
    <row r="583" spans="1:8" ht="15" x14ac:dyDescent="0.2">
      <c r="A583" s="84" t="s">
        <v>167</v>
      </c>
      <c r="B583" s="91" t="s">
        <v>39</v>
      </c>
      <c r="C583" s="128">
        <v>7</v>
      </c>
      <c r="D583" s="128">
        <v>2</v>
      </c>
      <c r="E583" s="91" t="s">
        <v>236</v>
      </c>
      <c r="F583" s="91" t="s">
        <v>165</v>
      </c>
      <c r="G583" s="295">
        <f t="shared" si="57"/>
        <v>552</v>
      </c>
      <c r="H583" s="295">
        <f t="shared" si="57"/>
        <v>0</v>
      </c>
    </row>
    <row r="584" spans="1:8" ht="15" x14ac:dyDescent="0.2">
      <c r="A584" s="151" t="s">
        <v>97</v>
      </c>
      <c r="B584" s="92" t="s">
        <v>39</v>
      </c>
      <c r="C584" s="130">
        <v>7</v>
      </c>
      <c r="D584" s="130">
        <v>2</v>
      </c>
      <c r="E584" s="92" t="s">
        <v>236</v>
      </c>
      <c r="F584" s="92" t="s">
        <v>98</v>
      </c>
      <c r="G584" s="293">
        <v>552</v>
      </c>
      <c r="H584" s="293">
        <v>0</v>
      </c>
    </row>
    <row r="585" spans="1:8" ht="15" x14ac:dyDescent="0.2">
      <c r="A585" s="84" t="s">
        <v>278</v>
      </c>
      <c r="B585" s="91" t="s">
        <v>39</v>
      </c>
      <c r="C585" s="128">
        <v>7</v>
      </c>
      <c r="D585" s="128">
        <v>2</v>
      </c>
      <c r="E585" s="91" t="s">
        <v>239</v>
      </c>
      <c r="F585" s="91"/>
      <c r="G585" s="295">
        <f t="shared" ref="G585:H587" si="58">G586</f>
        <v>33.4</v>
      </c>
      <c r="H585" s="295">
        <f t="shared" si="58"/>
        <v>0</v>
      </c>
    </row>
    <row r="586" spans="1:8" ht="25.5" x14ac:dyDescent="0.2">
      <c r="A586" s="84" t="s">
        <v>166</v>
      </c>
      <c r="B586" s="91" t="s">
        <v>39</v>
      </c>
      <c r="C586" s="128">
        <v>7</v>
      </c>
      <c r="D586" s="128">
        <v>2</v>
      </c>
      <c r="E586" s="91" t="s">
        <v>239</v>
      </c>
      <c r="F586" s="91" t="s">
        <v>164</v>
      </c>
      <c r="G586" s="295">
        <f t="shared" si="58"/>
        <v>33.4</v>
      </c>
      <c r="H586" s="295">
        <f t="shared" si="58"/>
        <v>0</v>
      </c>
    </row>
    <row r="587" spans="1:8" ht="15" x14ac:dyDescent="0.2">
      <c r="A587" s="84" t="s">
        <v>167</v>
      </c>
      <c r="B587" s="91" t="s">
        <v>39</v>
      </c>
      <c r="C587" s="128">
        <v>7</v>
      </c>
      <c r="D587" s="128">
        <v>2</v>
      </c>
      <c r="E587" s="91" t="s">
        <v>239</v>
      </c>
      <c r="F587" s="91" t="s">
        <v>165</v>
      </c>
      <c r="G587" s="295">
        <f t="shared" si="58"/>
        <v>33.4</v>
      </c>
      <c r="H587" s="295">
        <f t="shared" si="58"/>
        <v>0</v>
      </c>
    </row>
    <row r="588" spans="1:8" ht="15" x14ac:dyDescent="0.2">
      <c r="A588" s="151" t="s">
        <v>97</v>
      </c>
      <c r="B588" s="92" t="s">
        <v>39</v>
      </c>
      <c r="C588" s="130">
        <v>7</v>
      </c>
      <c r="D588" s="130">
        <v>2</v>
      </c>
      <c r="E588" s="92" t="s">
        <v>239</v>
      </c>
      <c r="F588" s="92" t="s">
        <v>98</v>
      </c>
      <c r="G588" s="293">
        <v>33.4</v>
      </c>
      <c r="H588" s="293">
        <v>0</v>
      </c>
    </row>
    <row r="589" spans="1:8" ht="36" x14ac:dyDescent="0.2">
      <c r="A589" s="5" t="s">
        <v>408</v>
      </c>
      <c r="B589" s="91" t="s">
        <v>39</v>
      </c>
      <c r="C589" s="128">
        <v>7</v>
      </c>
      <c r="D589" s="128">
        <v>2</v>
      </c>
      <c r="E589" s="91" t="s">
        <v>362</v>
      </c>
      <c r="F589" s="91"/>
      <c r="G589" s="295">
        <f t="shared" ref="G589:H592" si="59">G590</f>
        <v>431959.4</v>
      </c>
      <c r="H589" s="295">
        <f t="shared" si="59"/>
        <v>431959.4</v>
      </c>
    </row>
    <row r="590" spans="1:8" ht="25.5" x14ac:dyDescent="0.2">
      <c r="A590" s="84" t="s">
        <v>166</v>
      </c>
      <c r="B590" s="91" t="s">
        <v>39</v>
      </c>
      <c r="C590" s="128">
        <v>7</v>
      </c>
      <c r="D590" s="128">
        <v>2</v>
      </c>
      <c r="E590" s="91" t="s">
        <v>362</v>
      </c>
      <c r="F590" s="91" t="s">
        <v>164</v>
      </c>
      <c r="G590" s="295">
        <f t="shared" si="59"/>
        <v>431959.4</v>
      </c>
      <c r="H590" s="295">
        <f t="shared" si="59"/>
        <v>431959.4</v>
      </c>
    </row>
    <row r="591" spans="1:8" ht="15" x14ac:dyDescent="0.2">
      <c r="A591" s="84" t="s">
        <v>167</v>
      </c>
      <c r="B591" s="91" t="s">
        <v>39</v>
      </c>
      <c r="C591" s="128">
        <v>7</v>
      </c>
      <c r="D591" s="128">
        <v>2</v>
      </c>
      <c r="E591" s="91" t="s">
        <v>362</v>
      </c>
      <c r="F591" s="91" t="s">
        <v>165</v>
      </c>
      <c r="G591" s="295">
        <f t="shared" si="59"/>
        <v>431959.4</v>
      </c>
      <c r="H591" s="295">
        <f t="shared" si="59"/>
        <v>431959.4</v>
      </c>
    </row>
    <row r="592" spans="1:8" ht="51" x14ac:dyDescent="0.2">
      <c r="A592" s="84" t="s">
        <v>393</v>
      </c>
      <c r="B592" s="91" t="s">
        <v>39</v>
      </c>
      <c r="C592" s="128">
        <v>7</v>
      </c>
      <c r="D592" s="128">
        <v>2</v>
      </c>
      <c r="E592" s="91" t="s">
        <v>362</v>
      </c>
      <c r="F592" s="91" t="s">
        <v>96</v>
      </c>
      <c r="G592" s="295">
        <f t="shared" si="59"/>
        <v>431959.4</v>
      </c>
      <c r="H592" s="295">
        <f t="shared" si="59"/>
        <v>431959.4</v>
      </c>
    </row>
    <row r="593" spans="1:8" ht="15" x14ac:dyDescent="0.2">
      <c r="A593" s="151" t="s">
        <v>65</v>
      </c>
      <c r="B593" s="92" t="s">
        <v>39</v>
      </c>
      <c r="C593" s="130">
        <v>7</v>
      </c>
      <c r="D593" s="130">
        <v>2</v>
      </c>
      <c r="E593" s="92" t="s">
        <v>362</v>
      </c>
      <c r="F593" s="92" t="s">
        <v>96</v>
      </c>
      <c r="G593" s="293">
        <f>428474.4+3485</f>
        <v>431959.4</v>
      </c>
      <c r="H593" s="293">
        <f>428474.4+3485</f>
        <v>431959.4</v>
      </c>
    </row>
    <row r="594" spans="1:8" ht="25.5" x14ac:dyDescent="0.2">
      <c r="A594" s="84" t="s">
        <v>282</v>
      </c>
      <c r="B594" s="91" t="s">
        <v>39</v>
      </c>
      <c r="C594" s="128">
        <v>7</v>
      </c>
      <c r="D594" s="128">
        <v>2</v>
      </c>
      <c r="E594" s="91" t="s">
        <v>488</v>
      </c>
      <c r="F594" s="91"/>
      <c r="G594" s="295">
        <f>G595</f>
        <v>828.19999999999993</v>
      </c>
      <c r="H594" s="295">
        <f>H595</f>
        <v>828.19999999999993</v>
      </c>
    </row>
    <row r="595" spans="1:8" ht="25.5" x14ac:dyDescent="0.2">
      <c r="A595" s="84" t="s">
        <v>470</v>
      </c>
      <c r="B595" s="91" t="s">
        <v>39</v>
      </c>
      <c r="C595" s="128">
        <v>7</v>
      </c>
      <c r="D595" s="128">
        <v>2</v>
      </c>
      <c r="E595" s="91" t="s">
        <v>489</v>
      </c>
      <c r="F595" s="91"/>
      <c r="G595" s="295">
        <f>G596</f>
        <v>828.19999999999993</v>
      </c>
      <c r="H595" s="295">
        <f>H596</f>
        <v>828.19999999999993</v>
      </c>
    </row>
    <row r="596" spans="1:8" ht="25.5" x14ac:dyDescent="0.2">
      <c r="A596" s="84" t="s">
        <v>166</v>
      </c>
      <c r="B596" s="91" t="s">
        <v>39</v>
      </c>
      <c r="C596" s="128">
        <v>7</v>
      </c>
      <c r="D596" s="128">
        <v>2</v>
      </c>
      <c r="E596" s="91" t="s">
        <v>489</v>
      </c>
      <c r="F596" s="91" t="s">
        <v>164</v>
      </c>
      <c r="G596" s="295">
        <f>G597+G599</f>
        <v>828.19999999999993</v>
      </c>
      <c r="H596" s="295">
        <f>H597+H599</f>
        <v>828.19999999999993</v>
      </c>
    </row>
    <row r="597" spans="1:8" ht="15" x14ac:dyDescent="0.2">
      <c r="A597" s="84" t="s">
        <v>167</v>
      </c>
      <c r="B597" s="91" t="s">
        <v>39</v>
      </c>
      <c r="C597" s="128">
        <v>7</v>
      </c>
      <c r="D597" s="128">
        <v>2</v>
      </c>
      <c r="E597" s="91" t="s">
        <v>489</v>
      </c>
      <c r="F597" s="91" t="s">
        <v>165</v>
      </c>
      <c r="G597" s="295">
        <f>G598</f>
        <v>756.8</v>
      </c>
      <c r="H597" s="295">
        <f>H598</f>
        <v>756.8</v>
      </c>
    </row>
    <row r="598" spans="1:8" ht="15" x14ac:dyDescent="0.2">
      <c r="A598" s="151" t="s">
        <v>97</v>
      </c>
      <c r="B598" s="92" t="s">
        <v>39</v>
      </c>
      <c r="C598" s="130">
        <v>7</v>
      </c>
      <c r="D598" s="130">
        <v>2</v>
      </c>
      <c r="E598" s="92" t="s">
        <v>489</v>
      </c>
      <c r="F598" s="92" t="s">
        <v>98</v>
      </c>
      <c r="G598" s="293">
        <v>756.8</v>
      </c>
      <c r="H598" s="293">
        <v>756.8</v>
      </c>
    </row>
    <row r="599" spans="1:8" ht="15" x14ac:dyDescent="0.2">
      <c r="A599" s="84" t="s">
        <v>169</v>
      </c>
      <c r="B599" s="91" t="s">
        <v>39</v>
      </c>
      <c r="C599" s="128">
        <v>7</v>
      </c>
      <c r="D599" s="128">
        <v>2</v>
      </c>
      <c r="E599" s="91" t="s">
        <v>489</v>
      </c>
      <c r="F599" s="91" t="s">
        <v>168</v>
      </c>
      <c r="G599" s="295">
        <f>G600</f>
        <v>71.400000000000006</v>
      </c>
      <c r="H599" s="295">
        <f>H600</f>
        <v>71.400000000000006</v>
      </c>
    </row>
    <row r="600" spans="1:8" ht="15" x14ac:dyDescent="0.2">
      <c r="A600" s="151" t="s">
        <v>99</v>
      </c>
      <c r="B600" s="92" t="s">
        <v>39</v>
      </c>
      <c r="C600" s="130">
        <v>7</v>
      </c>
      <c r="D600" s="130">
        <v>2</v>
      </c>
      <c r="E600" s="92" t="s">
        <v>489</v>
      </c>
      <c r="F600" s="92" t="s">
        <v>100</v>
      </c>
      <c r="G600" s="293">
        <v>71.400000000000006</v>
      </c>
      <c r="H600" s="293">
        <v>71.400000000000006</v>
      </c>
    </row>
    <row r="601" spans="1:8" ht="15" x14ac:dyDescent="0.2">
      <c r="A601" s="84" t="s">
        <v>24</v>
      </c>
      <c r="B601" s="91" t="s">
        <v>39</v>
      </c>
      <c r="C601" s="128">
        <v>7</v>
      </c>
      <c r="D601" s="128">
        <v>7</v>
      </c>
      <c r="E601" s="91" t="s">
        <v>7</v>
      </c>
      <c r="F601" s="91" t="s">
        <v>7</v>
      </c>
      <c r="G601" s="295">
        <f>G602+G629+G634</f>
        <v>7217.5</v>
      </c>
      <c r="H601" s="295">
        <f>H602+H629+H634</f>
        <v>7313.9</v>
      </c>
    </row>
    <row r="602" spans="1:8" ht="15" x14ac:dyDescent="0.2">
      <c r="A602" s="84" t="s">
        <v>276</v>
      </c>
      <c r="B602" s="91" t="s">
        <v>39</v>
      </c>
      <c r="C602" s="128">
        <v>7</v>
      </c>
      <c r="D602" s="128">
        <v>7</v>
      </c>
      <c r="E602" s="91" t="s">
        <v>295</v>
      </c>
      <c r="F602" s="91"/>
      <c r="G602" s="295">
        <f>G603+G610+G614+G618+G622+G626</f>
        <v>3809.4999999999995</v>
      </c>
      <c r="H602" s="295">
        <f>H603+H610+H614+H618+H622+H626</f>
        <v>3809.4999999999995</v>
      </c>
    </row>
    <row r="603" spans="1:8" ht="38.25" x14ac:dyDescent="0.2">
      <c r="A603" s="106" t="s">
        <v>462</v>
      </c>
      <c r="B603" s="91" t="s">
        <v>39</v>
      </c>
      <c r="C603" s="128">
        <v>7</v>
      </c>
      <c r="D603" s="128">
        <v>7</v>
      </c>
      <c r="E603" s="91" t="s">
        <v>275</v>
      </c>
      <c r="F603" s="91"/>
      <c r="G603" s="295">
        <f>G604+G607</f>
        <v>495.4</v>
      </c>
      <c r="H603" s="295">
        <f>H604+H607</f>
        <v>495.4</v>
      </c>
    </row>
    <row r="604" spans="1:8" ht="63.75" x14ac:dyDescent="0.2">
      <c r="A604" s="73" t="s">
        <v>404</v>
      </c>
      <c r="B604" s="91" t="s">
        <v>39</v>
      </c>
      <c r="C604" s="139" t="s">
        <v>11</v>
      </c>
      <c r="D604" s="139" t="s">
        <v>11</v>
      </c>
      <c r="E604" s="91" t="s">
        <v>275</v>
      </c>
      <c r="F604" s="91" t="s">
        <v>171</v>
      </c>
      <c r="G604" s="295">
        <f>G605</f>
        <v>5.5</v>
      </c>
      <c r="H604" s="295">
        <f>H605</f>
        <v>5.5</v>
      </c>
    </row>
    <row r="605" spans="1:8" ht="25.5" x14ac:dyDescent="0.2">
      <c r="A605" s="84" t="s">
        <v>172</v>
      </c>
      <c r="B605" s="91" t="s">
        <v>39</v>
      </c>
      <c r="C605" s="139" t="s">
        <v>11</v>
      </c>
      <c r="D605" s="139" t="s">
        <v>11</v>
      </c>
      <c r="E605" s="91" t="s">
        <v>275</v>
      </c>
      <c r="F605" s="91" t="s">
        <v>170</v>
      </c>
      <c r="G605" s="295">
        <f>G606</f>
        <v>5.5</v>
      </c>
      <c r="H605" s="295">
        <f>H606</f>
        <v>5.5</v>
      </c>
    </row>
    <row r="606" spans="1:8" ht="38.25" x14ac:dyDescent="0.2">
      <c r="A606" s="74" t="s">
        <v>395</v>
      </c>
      <c r="B606" s="92" t="s">
        <v>39</v>
      </c>
      <c r="C606" s="132" t="s">
        <v>11</v>
      </c>
      <c r="D606" s="132" t="s">
        <v>11</v>
      </c>
      <c r="E606" s="92" t="s">
        <v>275</v>
      </c>
      <c r="F606" s="92" t="s">
        <v>88</v>
      </c>
      <c r="G606" s="293">
        <v>5.5</v>
      </c>
      <c r="H606" s="293">
        <v>5.5</v>
      </c>
    </row>
    <row r="607" spans="1:8" ht="25.5" x14ac:dyDescent="0.2">
      <c r="A607" s="106" t="s">
        <v>387</v>
      </c>
      <c r="B607" s="91" t="s">
        <v>39</v>
      </c>
      <c r="C607" s="128">
        <v>7</v>
      </c>
      <c r="D607" s="128">
        <v>7</v>
      </c>
      <c r="E607" s="91" t="s">
        <v>275</v>
      </c>
      <c r="F607" s="91" t="s">
        <v>173</v>
      </c>
      <c r="G607" s="295">
        <f>G608</f>
        <v>489.9</v>
      </c>
      <c r="H607" s="295">
        <f>H608</f>
        <v>489.9</v>
      </c>
    </row>
    <row r="608" spans="1:8" ht="25.5" x14ac:dyDescent="0.2">
      <c r="A608" s="106" t="s">
        <v>388</v>
      </c>
      <c r="B608" s="91" t="s">
        <v>39</v>
      </c>
      <c r="C608" s="128">
        <v>7</v>
      </c>
      <c r="D608" s="128">
        <v>7</v>
      </c>
      <c r="E608" s="91" t="s">
        <v>275</v>
      </c>
      <c r="F608" s="91" t="s">
        <v>174</v>
      </c>
      <c r="G608" s="295">
        <f>G609</f>
        <v>489.9</v>
      </c>
      <c r="H608" s="295">
        <f>H609</f>
        <v>489.9</v>
      </c>
    </row>
    <row r="609" spans="1:8" ht="25.5" x14ac:dyDescent="0.2">
      <c r="A609" s="78" t="s">
        <v>391</v>
      </c>
      <c r="B609" s="92" t="s">
        <v>39</v>
      </c>
      <c r="C609" s="130">
        <v>7</v>
      </c>
      <c r="D609" s="130">
        <v>7</v>
      </c>
      <c r="E609" s="92" t="s">
        <v>275</v>
      </c>
      <c r="F609" s="92" t="s">
        <v>86</v>
      </c>
      <c r="G609" s="293">
        <v>489.9</v>
      </c>
      <c r="H609" s="293">
        <v>489.9</v>
      </c>
    </row>
    <row r="610" spans="1:8" ht="38.25" x14ac:dyDescent="0.2">
      <c r="A610" s="106" t="s">
        <v>273</v>
      </c>
      <c r="B610" s="91" t="s">
        <v>39</v>
      </c>
      <c r="C610" s="128">
        <v>7</v>
      </c>
      <c r="D610" s="128">
        <v>7</v>
      </c>
      <c r="E610" s="91" t="s">
        <v>274</v>
      </c>
      <c r="F610" s="91"/>
      <c r="G610" s="295">
        <f t="shared" ref="G610:H612" si="60">G611</f>
        <v>74.400000000000006</v>
      </c>
      <c r="H610" s="295">
        <f t="shared" si="60"/>
        <v>74.400000000000006</v>
      </c>
    </row>
    <row r="611" spans="1:8" ht="25.5" x14ac:dyDescent="0.2">
      <c r="A611" s="106" t="s">
        <v>387</v>
      </c>
      <c r="B611" s="91" t="s">
        <v>39</v>
      </c>
      <c r="C611" s="128">
        <v>7</v>
      </c>
      <c r="D611" s="128">
        <v>7</v>
      </c>
      <c r="E611" s="91" t="s">
        <v>274</v>
      </c>
      <c r="F611" s="91" t="s">
        <v>173</v>
      </c>
      <c r="G611" s="295">
        <f t="shared" si="60"/>
        <v>74.400000000000006</v>
      </c>
      <c r="H611" s="295">
        <f t="shared" si="60"/>
        <v>74.400000000000006</v>
      </c>
    </row>
    <row r="612" spans="1:8" ht="25.5" x14ac:dyDescent="0.2">
      <c r="A612" s="106" t="s">
        <v>388</v>
      </c>
      <c r="B612" s="91" t="s">
        <v>39</v>
      </c>
      <c r="C612" s="128">
        <v>7</v>
      </c>
      <c r="D612" s="128">
        <v>7</v>
      </c>
      <c r="E612" s="91" t="s">
        <v>274</v>
      </c>
      <c r="F612" s="91" t="s">
        <v>174</v>
      </c>
      <c r="G612" s="295">
        <f t="shared" si="60"/>
        <v>74.400000000000006</v>
      </c>
      <c r="H612" s="295">
        <f t="shared" si="60"/>
        <v>74.400000000000006</v>
      </c>
    </row>
    <row r="613" spans="1:8" ht="25.5" x14ac:dyDescent="0.2">
      <c r="A613" s="78" t="s">
        <v>391</v>
      </c>
      <c r="B613" s="92" t="s">
        <v>39</v>
      </c>
      <c r="C613" s="130">
        <v>7</v>
      </c>
      <c r="D613" s="130">
        <v>7</v>
      </c>
      <c r="E613" s="92" t="s">
        <v>274</v>
      </c>
      <c r="F613" s="92" t="s">
        <v>86</v>
      </c>
      <c r="G613" s="293">
        <v>74.400000000000006</v>
      </c>
      <c r="H613" s="293">
        <v>74.400000000000006</v>
      </c>
    </row>
    <row r="614" spans="1:8" ht="25.5" x14ac:dyDescent="0.2">
      <c r="A614" s="106" t="s">
        <v>271</v>
      </c>
      <c r="B614" s="91" t="s">
        <v>39</v>
      </c>
      <c r="C614" s="128">
        <v>7</v>
      </c>
      <c r="D614" s="128">
        <v>7</v>
      </c>
      <c r="E614" s="91" t="s">
        <v>272</v>
      </c>
      <c r="F614" s="91"/>
      <c r="G614" s="295">
        <f t="shared" ref="G614:H616" si="61">G615</f>
        <v>444.8</v>
      </c>
      <c r="H614" s="295">
        <f t="shared" si="61"/>
        <v>444.8</v>
      </c>
    </row>
    <row r="615" spans="1:8" ht="25.5" x14ac:dyDescent="0.2">
      <c r="A615" s="106" t="s">
        <v>387</v>
      </c>
      <c r="B615" s="91" t="s">
        <v>39</v>
      </c>
      <c r="C615" s="128">
        <v>7</v>
      </c>
      <c r="D615" s="128">
        <v>7</v>
      </c>
      <c r="E615" s="91" t="s">
        <v>272</v>
      </c>
      <c r="F615" s="91" t="s">
        <v>173</v>
      </c>
      <c r="G615" s="295">
        <f t="shared" si="61"/>
        <v>444.8</v>
      </c>
      <c r="H615" s="295">
        <f t="shared" si="61"/>
        <v>444.8</v>
      </c>
    </row>
    <row r="616" spans="1:8" ht="25.5" x14ac:dyDescent="0.2">
      <c r="A616" s="106" t="s">
        <v>388</v>
      </c>
      <c r="B616" s="91" t="s">
        <v>39</v>
      </c>
      <c r="C616" s="128">
        <v>7</v>
      </c>
      <c r="D616" s="128">
        <v>7</v>
      </c>
      <c r="E616" s="91" t="s">
        <v>272</v>
      </c>
      <c r="F616" s="91" t="s">
        <v>174</v>
      </c>
      <c r="G616" s="295">
        <f t="shared" si="61"/>
        <v>444.8</v>
      </c>
      <c r="H616" s="295">
        <f t="shared" si="61"/>
        <v>444.8</v>
      </c>
    </row>
    <row r="617" spans="1:8" ht="25.5" x14ac:dyDescent="0.2">
      <c r="A617" s="78" t="s">
        <v>391</v>
      </c>
      <c r="B617" s="92" t="s">
        <v>39</v>
      </c>
      <c r="C617" s="130">
        <v>7</v>
      </c>
      <c r="D617" s="130">
        <v>7</v>
      </c>
      <c r="E617" s="92" t="s">
        <v>272</v>
      </c>
      <c r="F617" s="92" t="s">
        <v>86</v>
      </c>
      <c r="G617" s="293">
        <v>444.8</v>
      </c>
      <c r="H617" s="293">
        <v>444.8</v>
      </c>
    </row>
    <row r="618" spans="1:8" ht="25.5" x14ac:dyDescent="0.2">
      <c r="A618" s="106" t="s">
        <v>269</v>
      </c>
      <c r="B618" s="91" t="s">
        <v>39</v>
      </c>
      <c r="C618" s="128">
        <v>7</v>
      </c>
      <c r="D618" s="128">
        <v>7</v>
      </c>
      <c r="E618" s="91" t="s">
        <v>270</v>
      </c>
      <c r="F618" s="91"/>
      <c r="G618" s="295">
        <f t="shared" ref="G618:H620" si="62">G619</f>
        <v>531.6</v>
      </c>
      <c r="H618" s="295">
        <f t="shared" si="62"/>
        <v>531.6</v>
      </c>
    </row>
    <row r="619" spans="1:8" ht="25.5" x14ac:dyDescent="0.2">
      <c r="A619" s="106" t="s">
        <v>387</v>
      </c>
      <c r="B619" s="91" t="s">
        <v>39</v>
      </c>
      <c r="C619" s="128">
        <v>7</v>
      </c>
      <c r="D619" s="128">
        <v>7</v>
      </c>
      <c r="E619" s="91" t="s">
        <v>270</v>
      </c>
      <c r="F619" s="91" t="s">
        <v>173</v>
      </c>
      <c r="G619" s="295">
        <f t="shared" si="62"/>
        <v>531.6</v>
      </c>
      <c r="H619" s="295">
        <f t="shared" si="62"/>
        <v>531.6</v>
      </c>
    </row>
    <row r="620" spans="1:8" ht="25.5" x14ac:dyDescent="0.2">
      <c r="A620" s="106" t="s">
        <v>388</v>
      </c>
      <c r="B620" s="91" t="s">
        <v>39</v>
      </c>
      <c r="C620" s="128">
        <v>7</v>
      </c>
      <c r="D620" s="128">
        <v>7</v>
      </c>
      <c r="E620" s="91" t="s">
        <v>270</v>
      </c>
      <c r="F620" s="91" t="s">
        <v>174</v>
      </c>
      <c r="G620" s="295">
        <f t="shared" si="62"/>
        <v>531.6</v>
      </c>
      <c r="H620" s="295">
        <f t="shared" si="62"/>
        <v>531.6</v>
      </c>
    </row>
    <row r="621" spans="1:8" ht="25.5" x14ac:dyDescent="0.2">
      <c r="A621" s="78" t="s">
        <v>391</v>
      </c>
      <c r="B621" s="92" t="s">
        <v>39</v>
      </c>
      <c r="C621" s="130">
        <v>7</v>
      </c>
      <c r="D621" s="130">
        <v>7</v>
      </c>
      <c r="E621" s="92" t="s">
        <v>270</v>
      </c>
      <c r="F621" s="92" t="s">
        <v>86</v>
      </c>
      <c r="G621" s="293">
        <v>531.6</v>
      </c>
      <c r="H621" s="293">
        <v>531.6</v>
      </c>
    </row>
    <row r="622" spans="1:8" ht="38.25" x14ac:dyDescent="0.2">
      <c r="A622" s="106" t="s">
        <v>268</v>
      </c>
      <c r="B622" s="91" t="s">
        <v>39</v>
      </c>
      <c r="C622" s="128">
        <v>7</v>
      </c>
      <c r="D622" s="128">
        <v>7</v>
      </c>
      <c r="E622" s="91" t="s">
        <v>267</v>
      </c>
      <c r="F622" s="91"/>
      <c r="G622" s="295">
        <f t="shared" ref="G622:H624" si="63">G623</f>
        <v>54.1</v>
      </c>
      <c r="H622" s="295">
        <f t="shared" si="63"/>
        <v>54.1</v>
      </c>
    </row>
    <row r="623" spans="1:8" ht="25.5" x14ac:dyDescent="0.2">
      <c r="A623" s="106" t="s">
        <v>387</v>
      </c>
      <c r="B623" s="91" t="s">
        <v>39</v>
      </c>
      <c r="C623" s="128">
        <v>7</v>
      </c>
      <c r="D623" s="128">
        <v>7</v>
      </c>
      <c r="E623" s="91" t="s">
        <v>267</v>
      </c>
      <c r="F623" s="91" t="s">
        <v>173</v>
      </c>
      <c r="G623" s="295">
        <f t="shared" si="63"/>
        <v>54.1</v>
      </c>
      <c r="H623" s="295">
        <f t="shared" si="63"/>
        <v>54.1</v>
      </c>
    </row>
    <row r="624" spans="1:8" ht="25.5" x14ac:dyDescent="0.2">
      <c r="A624" s="106" t="s">
        <v>388</v>
      </c>
      <c r="B624" s="91" t="s">
        <v>39</v>
      </c>
      <c r="C624" s="128">
        <v>7</v>
      </c>
      <c r="D624" s="128">
        <v>7</v>
      </c>
      <c r="E624" s="91" t="s">
        <v>267</v>
      </c>
      <c r="F624" s="91" t="s">
        <v>174</v>
      </c>
      <c r="G624" s="295">
        <f t="shared" si="63"/>
        <v>54.1</v>
      </c>
      <c r="H624" s="295">
        <f t="shared" si="63"/>
        <v>54.1</v>
      </c>
    </row>
    <row r="625" spans="1:8" ht="25.5" x14ac:dyDescent="0.2">
      <c r="A625" s="78" t="s">
        <v>391</v>
      </c>
      <c r="B625" s="92" t="s">
        <v>39</v>
      </c>
      <c r="C625" s="130">
        <v>7</v>
      </c>
      <c r="D625" s="130">
        <v>7</v>
      </c>
      <c r="E625" s="92" t="s">
        <v>267</v>
      </c>
      <c r="F625" s="92" t="s">
        <v>86</v>
      </c>
      <c r="G625" s="293">
        <v>54.1</v>
      </c>
      <c r="H625" s="293">
        <v>54.1</v>
      </c>
    </row>
    <row r="626" spans="1:8" ht="25.5" x14ac:dyDescent="0.2">
      <c r="A626" s="106" t="s">
        <v>266</v>
      </c>
      <c r="B626" s="91" t="s">
        <v>39</v>
      </c>
      <c r="C626" s="128">
        <v>7</v>
      </c>
      <c r="D626" s="128">
        <v>7</v>
      </c>
      <c r="E626" s="91" t="s">
        <v>264</v>
      </c>
      <c r="F626" s="91"/>
      <c r="G626" s="295">
        <f>G627</f>
        <v>2209.1999999999998</v>
      </c>
      <c r="H626" s="295">
        <f>H627</f>
        <v>2209.1999999999998</v>
      </c>
    </row>
    <row r="627" spans="1:8" ht="25.5" x14ac:dyDescent="0.2">
      <c r="A627" s="334" t="s">
        <v>372</v>
      </c>
      <c r="B627" s="91" t="s">
        <v>39</v>
      </c>
      <c r="C627" s="128">
        <v>7</v>
      </c>
      <c r="D627" s="128">
        <v>7</v>
      </c>
      <c r="E627" s="91" t="s">
        <v>264</v>
      </c>
      <c r="F627" s="91" t="s">
        <v>179</v>
      </c>
      <c r="G627" s="295">
        <f>G628</f>
        <v>2209.1999999999998</v>
      </c>
      <c r="H627" s="295">
        <f>H628</f>
        <v>2209.1999999999998</v>
      </c>
    </row>
    <row r="628" spans="1:8" ht="25.5" x14ac:dyDescent="0.2">
      <c r="A628" s="74" t="s">
        <v>265</v>
      </c>
      <c r="B628" s="92" t="s">
        <v>39</v>
      </c>
      <c r="C628" s="130">
        <v>7</v>
      </c>
      <c r="D628" s="130">
        <v>7</v>
      </c>
      <c r="E628" s="92" t="s">
        <v>264</v>
      </c>
      <c r="F628" s="92" t="s">
        <v>137</v>
      </c>
      <c r="G628" s="293">
        <v>2209.1999999999998</v>
      </c>
      <c r="H628" s="293">
        <v>2209.1999999999998</v>
      </c>
    </row>
    <row r="629" spans="1:8" ht="38.25" x14ac:dyDescent="0.2">
      <c r="A629" s="84" t="s">
        <v>256</v>
      </c>
      <c r="B629" s="91" t="s">
        <v>39</v>
      </c>
      <c r="C629" s="128">
        <v>7</v>
      </c>
      <c r="D629" s="128">
        <v>7</v>
      </c>
      <c r="E629" s="91" t="s">
        <v>252</v>
      </c>
      <c r="F629" s="91"/>
      <c r="G629" s="295">
        <f t="shared" ref="G629:H632" si="64">G630</f>
        <v>80</v>
      </c>
      <c r="H629" s="295">
        <f t="shared" si="64"/>
        <v>0</v>
      </c>
    </row>
    <row r="630" spans="1:8" ht="25.5" x14ac:dyDescent="0.2">
      <c r="A630" s="84" t="s">
        <v>263</v>
      </c>
      <c r="B630" s="91" t="s">
        <v>39</v>
      </c>
      <c r="C630" s="128">
        <v>7</v>
      </c>
      <c r="D630" s="128">
        <v>7</v>
      </c>
      <c r="E630" s="91" t="s">
        <v>262</v>
      </c>
      <c r="F630" s="91"/>
      <c r="G630" s="295">
        <f t="shared" si="64"/>
        <v>80</v>
      </c>
      <c r="H630" s="295">
        <f t="shared" si="64"/>
        <v>0</v>
      </c>
    </row>
    <row r="631" spans="1:8" ht="25.5" x14ac:dyDescent="0.2">
      <c r="A631" s="106" t="s">
        <v>387</v>
      </c>
      <c r="B631" s="91" t="s">
        <v>39</v>
      </c>
      <c r="C631" s="128">
        <v>7</v>
      </c>
      <c r="D631" s="128">
        <v>7</v>
      </c>
      <c r="E631" s="91" t="s">
        <v>262</v>
      </c>
      <c r="F631" s="91" t="s">
        <v>173</v>
      </c>
      <c r="G631" s="295">
        <f t="shared" si="64"/>
        <v>80</v>
      </c>
      <c r="H631" s="295">
        <f t="shared" si="64"/>
        <v>0</v>
      </c>
    </row>
    <row r="632" spans="1:8" ht="25.5" x14ac:dyDescent="0.2">
      <c r="A632" s="106" t="s">
        <v>388</v>
      </c>
      <c r="B632" s="91" t="s">
        <v>39</v>
      </c>
      <c r="C632" s="128">
        <v>7</v>
      </c>
      <c r="D632" s="128">
        <v>7</v>
      </c>
      <c r="E632" s="91" t="s">
        <v>262</v>
      </c>
      <c r="F632" s="91" t="s">
        <v>174</v>
      </c>
      <c r="G632" s="295">
        <f t="shared" si="64"/>
        <v>80</v>
      </c>
      <c r="H632" s="295">
        <f t="shared" si="64"/>
        <v>0</v>
      </c>
    </row>
    <row r="633" spans="1:8" ht="25.5" x14ac:dyDescent="0.2">
      <c r="A633" s="78" t="s">
        <v>391</v>
      </c>
      <c r="B633" s="92" t="s">
        <v>39</v>
      </c>
      <c r="C633" s="130">
        <v>7</v>
      </c>
      <c r="D633" s="130">
        <v>7</v>
      </c>
      <c r="E633" s="92" t="s">
        <v>262</v>
      </c>
      <c r="F633" s="92" t="s">
        <v>86</v>
      </c>
      <c r="G633" s="293">
        <v>80</v>
      </c>
      <c r="H633" s="293">
        <v>0</v>
      </c>
    </row>
    <row r="634" spans="1:8" ht="25.5" x14ac:dyDescent="0.2">
      <c r="A634" s="84" t="s">
        <v>472</v>
      </c>
      <c r="B634" s="91" t="s">
        <v>39</v>
      </c>
      <c r="C634" s="128">
        <v>7</v>
      </c>
      <c r="D634" s="128">
        <v>7</v>
      </c>
      <c r="E634" s="91" t="s">
        <v>490</v>
      </c>
      <c r="F634" s="91"/>
      <c r="G634" s="295">
        <f>G635</f>
        <v>3328</v>
      </c>
      <c r="H634" s="295">
        <f>H635</f>
        <v>3504.4</v>
      </c>
    </row>
    <row r="635" spans="1:8" ht="25.5" x14ac:dyDescent="0.2">
      <c r="A635" s="84" t="s">
        <v>277</v>
      </c>
      <c r="B635" s="91" t="s">
        <v>39</v>
      </c>
      <c r="C635" s="128">
        <v>7</v>
      </c>
      <c r="D635" s="128">
        <v>7</v>
      </c>
      <c r="E635" s="91" t="s">
        <v>491</v>
      </c>
      <c r="F635" s="91"/>
      <c r="G635" s="295">
        <f>G638</f>
        <v>3328</v>
      </c>
      <c r="H635" s="295">
        <f>H638</f>
        <v>3504.4</v>
      </c>
    </row>
    <row r="636" spans="1:8" ht="25.5" x14ac:dyDescent="0.2">
      <c r="A636" s="106" t="s">
        <v>387</v>
      </c>
      <c r="B636" s="91" t="s">
        <v>39</v>
      </c>
      <c r="C636" s="128">
        <v>7</v>
      </c>
      <c r="D636" s="128">
        <v>7</v>
      </c>
      <c r="E636" s="91" t="s">
        <v>491</v>
      </c>
      <c r="F636" s="91" t="s">
        <v>173</v>
      </c>
      <c r="G636" s="295">
        <f>G637</f>
        <v>3328</v>
      </c>
      <c r="H636" s="295">
        <f>H637</f>
        <v>3504.4</v>
      </c>
    </row>
    <row r="637" spans="1:8" ht="25.5" x14ac:dyDescent="0.2">
      <c r="A637" s="106" t="s">
        <v>388</v>
      </c>
      <c r="B637" s="91" t="s">
        <v>39</v>
      </c>
      <c r="C637" s="128">
        <v>7</v>
      </c>
      <c r="D637" s="128">
        <v>7</v>
      </c>
      <c r="E637" s="91" t="s">
        <v>491</v>
      </c>
      <c r="F637" s="91" t="s">
        <v>174</v>
      </c>
      <c r="G637" s="295">
        <f>G638</f>
        <v>3328</v>
      </c>
      <c r="H637" s="295">
        <f>H638</f>
        <v>3504.4</v>
      </c>
    </row>
    <row r="638" spans="1:8" ht="25.5" x14ac:dyDescent="0.2">
      <c r="A638" s="78" t="s">
        <v>391</v>
      </c>
      <c r="B638" s="92" t="s">
        <v>39</v>
      </c>
      <c r="C638" s="130">
        <v>7</v>
      </c>
      <c r="D638" s="130">
        <v>7</v>
      </c>
      <c r="E638" s="92" t="s">
        <v>491</v>
      </c>
      <c r="F638" s="92" t="s">
        <v>86</v>
      </c>
      <c r="G638" s="293">
        <v>3328</v>
      </c>
      <c r="H638" s="293">
        <v>3504.4</v>
      </c>
    </row>
    <row r="639" spans="1:8" ht="15" x14ac:dyDescent="0.2">
      <c r="A639" s="84" t="s">
        <v>21</v>
      </c>
      <c r="B639" s="91" t="s">
        <v>39</v>
      </c>
      <c r="C639" s="128">
        <v>7</v>
      </c>
      <c r="D639" s="128">
        <v>9</v>
      </c>
      <c r="E639" s="91" t="s">
        <v>7</v>
      </c>
      <c r="F639" s="91" t="s">
        <v>7</v>
      </c>
      <c r="G639" s="295">
        <f>G640</f>
        <v>41941</v>
      </c>
      <c r="H639" s="295">
        <f>H640</f>
        <v>42125.399999999994</v>
      </c>
    </row>
    <row r="640" spans="1:8" ht="15" x14ac:dyDescent="0.2">
      <c r="A640" s="84" t="s">
        <v>148</v>
      </c>
      <c r="B640" s="91" t="s">
        <v>39</v>
      </c>
      <c r="C640" s="128">
        <v>7</v>
      </c>
      <c r="D640" s="128">
        <v>9</v>
      </c>
      <c r="E640" s="91" t="s">
        <v>147</v>
      </c>
      <c r="F640" s="91"/>
      <c r="G640" s="295">
        <f>G641+G650</f>
        <v>41941</v>
      </c>
      <c r="H640" s="295">
        <f>H641+H650</f>
        <v>42125.399999999994</v>
      </c>
    </row>
    <row r="641" spans="1:8" ht="25.5" x14ac:dyDescent="0.2">
      <c r="A641" s="73" t="s">
        <v>150</v>
      </c>
      <c r="B641" s="91" t="s">
        <v>39</v>
      </c>
      <c r="C641" s="128">
        <v>7</v>
      </c>
      <c r="D641" s="128">
        <v>9</v>
      </c>
      <c r="E641" s="91" t="s">
        <v>151</v>
      </c>
      <c r="F641" s="91" t="s">
        <v>7</v>
      </c>
      <c r="G641" s="295">
        <f>G642+G646</f>
        <v>6306.6</v>
      </c>
      <c r="H641" s="295">
        <f>H642+H646</f>
        <v>6332.7000000000007</v>
      </c>
    </row>
    <row r="642" spans="1:8" ht="63.75" x14ac:dyDescent="0.2">
      <c r="A642" s="73" t="s">
        <v>404</v>
      </c>
      <c r="B642" s="91" t="s">
        <v>39</v>
      </c>
      <c r="C642" s="139" t="s">
        <v>11</v>
      </c>
      <c r="D642" s="139" t="s">
        <v>13</v>
      </c>
      <c r="E642" s="91" t="s">
        <v>151</v>
      </c>
      <c r="F642" s="91" t="s">
        <v>171</v>
      </c>
      <c r="G642" s="295">
        <f>G643</f>
        <v>6025.8</v>
      </c>
      <c r="H642" s="295">
        <f>H643</f>
        <v>6033.6</v>
      </c>
    </row>
    <row r="643" spans="1:8" ht="25.5" x14ac:dyDescent="0.2">
      <c r="A643" s="84" t="s">
        <v>172</v>
      </c>
      <c r="B643" s="91" t="s">
        <v>39</v>
      </c>
      <c r="C643" s="139" t="s">
        <v>11</v>
      </c>
      <c r="D643" s="139" t="s">
        <v>13</v>
      </c>
      <c r="E643" s="91" t="s">
        <v>151</v>
      </c>
      <c r="F643" s="91" t="s">
        <v>170</v>
      </c>
      <c r="G643" s="295">
        <f>G644+G645</f>
        <v>6025.8</v>
      </c>
      <c r="H643" s="295">
        <f>H644+H645</f>
        <v>6033.6</v>
      </c>
    </row>
    <row r="644" spans="1:8" ht="38.25" x14ac:dyDescent="0.2">
      <c r="A644" s="74" t="s">
        <v>394</v>
      </c>
      <c r="B644" s="92" t="s">
        <v>39</v>
      </c>
      <c r="C644" s="132" t="s">
        <v>11</v>
      </c>
      <c r="D644" s="132" t="s">
        <v>13</v>
      </c>
      <c r="E644" s="92" t="s">
        <v>151</v>
      </c>
      <c r="F644" s="92" t="s">
        <v>87</v>
      </c>
      <c r="G644" s="293">
        <v>5878.1</v>
      </c>
      <c r="H644" s="293">
        <v>5878.1</v>
      </c>
    </row>
    <row r="645" spans="1:8" ht="38.25" x14ac:dyDescent="0.2">
      <c r="A645" s="74" t="s">
        <v>395</v>
      </c>
      <c r="B645" s="92" t="s">
        <v>39</v>
      </c>
      <c r="C645" s="132" t="s">
        <v>11</v>
      </c>
      <c r="D645" s="132" t="s">
        <v>13</v>
      </c>
      <c r="E645" s="92" t="s">
        <v>151</v>
      </c>
      <c r="F645" s="92" t="s">
        <v>88</v>
      </c>
      <c r="G645" s="293">
        <v>147.69999999999999</v>
      </c>
      <c r="H645" s="293">
        <v>155.5</v>
      </c>
    </row>
    <row r="646" spans="1:8" ht="25.5" x14ac:dyDescent="0.2">
      <c r="A646" s="106" t="s">
        <v>387</v>
      </c>
      <c r="B646" s="91" t="s">
        <v>39</v>
      </c>
      <c r="C646" s="139" t="s">
        <v>11</v>
      </c>
      <c r="D646" s="139" t="s">
        <v>13</v>
      </c>
      <c r="E646" s="91" t="s">
        <v>151</v>
      </c>
      <c r="F646" s="91" t="s">
        <v>173</v>
      </c>
      <c r="G646" s="295">
        <f>G647</f>
        <v>280.8</v>
      </c>
      <c r="H646" s="295">
        <f>H647</f>
        <v>299.10000000000002</v>
      </c>
    </row>
    <row r="647" spans="1:8" ht="25.5" x14ac:dyDescent="0.2">
      <c r="A647" s="106" t="s">
        <v>388</v>
      </c>
      <c r="B647" s="91" t="s">
        <v>39</v>
      </c>
      <c r="C647" s="139" t="s">
        <v>11</v>
      </c>
      <c r="D647" s="139" t="s">
        <v>13</v>
      </c>
      <c r="E647" s="91" t="s">
        <v>151</v>
      </c>
      <c r="F647" s="91" t="s">
        <v>174</v>
      </c>
      <c r="G647" s="295">
        <f>G648+G649</f>
        <v>280.8</v>
      </c>
      <c r="H647" s="295">
        <f>H648+H649</f>
        <v>299.10000000000002</v>
      </c>
    </row>
    <row r="648" spans="1:8" ht="25.5" x14ac:dyDescent="0.2">
      <c r="A648" s="108" t="s">
        <v>114</v>
      </c>
      <c r="B648" s="92" t="s">
        <v>39</v>
      </c>
      <c r="C648" s="132" t="s">
        <v>11</v>
      </c>
      <c r="D648" s="132" t="s">
        <v>13</v>
      </c>
      <c r="E648" s="92" t="s">
        <v>151</v>
      </c>
      <c r="F648" s="92" t="s">
        <v>115</v>
      </c>
      <c r="G648" s="293">
        <v>103</v>
      </c>
      <c r="H648" s="293">
        <v>121.3</v>
      </c>
    </row>
    <row r="649" spans="1:8" ht="25.5" x14ac:dyDescent="0.2">
      <c r="A649" s="78" t="s">
        <v>391</v>
      </c>
      <c r="B649" s="92" t="s">
        <v>39</v>
      </c>
      <c r="C649" s="132" t="s">
        <v>11</v>
      </c>
      <c r="D649" s="132" t="s">
        <v>13</v>
      </c>
      <c r="E649" s="92" t="s">
        <v>151</v>
      </c>
      <c r="F649" s="92" t="s">
        <v>86</v>
      </c>
      <c r="G649" s="293">
        <v>177.8</v>
      </c>
      <c r="H649" s="293">
        <v>177.8</v>
      </c>
    </row>
    <row r="650" spans="1:8" ht="25.5" x14ac:dyDescent="0.2">
      <c r="A650" s="84" t="s">
        <v>212</v>
      </c>
      <c r="B650" s="91" t="s">
        <v>39</v>
      </c>
      <c r="C650" s="139" t="s">
        <v>11</v>
      </c>
      <c r="D650" s="139" t="s">
        <v>13</v>
      </c>
      <c r="E650" s="91" t="s">
        <v>213</v>
      </c>
      <c r="F650" s="91" t="s">
        <v>7</v>
      </c>
      <c r="G650" s="295">
        <f>G651+G655</f>
        <v>35634.400000000001</v>
      </c>
      <c r="H650" s="295">
        <f>H651+H655</f>
        <v>35792.699999999997</v>
      </c>
    </row>
    <row r="651" spans="1:8" ht="63.75" x14ac:dyDescent="0.2">
      <c r="A651" s="73" t="s">
        <v>404</v>
      </c>
      <c r="B651" s="91" t="s">
        <v>39</v>
      </c>
      <c r="C651" s="139" t="s">
        <v>11</v>
      </c>
      <c r="D651" s="139" t="s">
        <v>13</v>
      </c>
      <c r="E651" s="91" t="s">
        <v>213</v>
      </c>
      <c r="F651" s="91" t="s">
        <v>171</v>
      </c>
      <c r="G651" s="295">
        <f>G652</f>
        <v>29875.7</v>
      </c>
      <c r="H651" s="295">
        <f>H652</f>
        <v>29875.7</v>
      </c>
    </row>
    <row r="652" spans="1:8" ht="24" x14ac:dyDescent="0.2">
      <c r="A652" s="5" t="s">
        <v>479</v>
      </c>
      <c r="B652" s="91" t="s">
        <v>39</v>
      </c>
      <c r="C652" s="139" t="s">
        <v>11</v>
      </c>
      <c r="D652" s="139" t="s">
        <v>13</v>
      </c>
      <c r="E652" s="91" t="s">
        <v>213</v>
      </c>
      <c r="F652" s="91" t="s">
        <v>476</v>
      </c>
      <c r="G652" s="295">
        <f>SUM(G653:G654)</f>
        <v>29875.7</v>
      </c>
      <c r="H652" s="295">
        <f>SUM(H653:H654)</f>
        <v>29875.7</v>
      </c>
    </row>
    <row r="653" spans="1:8" ht="51" x14ac:dyDescent="0.2">
      <c r="A653" s="74" t="s">
        <v>480</v>
      </c>
      <c r="B653" s="92" t="s">
        <v>39</v>
      </c>
      <c r="C653" s="132" t="s">
        <v>11</v>
      </c>
      <c r="D653" s="132" t="s">
        <v>13</v>
      </c>
      <c r="E653" s="92" t="s">
        <v>213</v>
      </c>
      <c r="F653" s="92" t="s">
        <v>478</v>
      </c>
      <c r="G653" s="293">
        <v>29295.4</v>
      </c>
      <c r="H653" s="293">
        <v>29295.4</v>
      </c>
    </row>
    <row r="654" spans="1:8" ht="51" x14ac:dyDescent="0.2">
      <c r="A654" s="74" t="s">
        <v>482</v>
      </c>
      <c r="B654" s="92" t="s">
        <v>39</v>
      </c>
      <c r="C654" s="132" t="s">
        <v>11</v>
      </c>
      <c r="D654" s="132" t="s">
        <v>13</v>
      </c>
      <c r="E654" s="92" t="s">
        <v>213</v>
      </c>
      <c r="F654" s="92" t="s">
        <v>481</v>
      </c>
      <c r="G654" s="293">
        <v>580.29999999999995</v>
      </c>
      <c r="H654" s="293">
        <v>580.29999999999995</v>
      </c>
    </row>
    <row r="655" spans="1:8" ht="25.5" x14ac:dyDescent="0.2">
      <c r="A655" s="106" t="s">
        <v>387</v>
      </c>
      <c r="B655" s="91" t="s">
        <v>39</v>
      </c>
      <c r="C655" s="139" t="s">
        <v>11</v>
      </c>
      <c r="D655" s="139" t="s">
        <v>13</v>
      </c>
      <c r="E655" s="91" t="s">
        <v>213</v>
      </c>
      <c r="F655" s="91" t="s">
        <v>173</v>
      </c>
      <c r="G655" s="295">
        <f>G656</f>
        <v>5758.7</v>
      </c>
      <c r="H655" s="295">
        <f>H656</f>
        <v>5917</v>
      </c>
    </row>
    <row r="656" spans="1:8" ht="25.5" x14ac:dyDescent="0.2">
      <c r="A656" s="106" t="s">
        <v>388</v>
      </c>
      <c r="B656" s="91" t="s">
        <v>39</v>
      </c>
      <c r="C656" s="139" t="s">
        <v>11</v>
      </c>
      <c r="D656" s="139" t="s">
        <v>13</v>
      </c>
      <c r="E656" s="91" t="s">
        <v>213</v>
      </c>
      <c r="F656" s="91" t="s">
        <v>174</v>
      </c>
      <c r="G656" s="295">
        <f>SUM(G657:G658)</f>
        <v>5758.7</v>
      </c>
      <c r="H656" s="295">
        <f>SUM(H657:H658)</f>
        <v>5917</v>
      </c>
    </row>
    <row r="657" spans="1:8" ht="25.5" x14ac:dyDescent="0.2">
      <c r="A657" s="108" t="s">
        <v>114</v>
      </c>
      <c r="B657" s="92" t="s">
        <v>39</v>
      </c>
      <c r="C657" s="132" t="s">
        <v>11</v>
      </c>
      <c r="D657" s="132" t="s">
        <v>13</v>
      </c>
      <c r="E657" s="92" t="s">
        <v>213</v>
      </c>
      <c r="F657" s="92" t="s">
        <v>115</v>
      </c>
      <c r="G657" s="293">
        <v>576.4</v>
      </c>
      <c r="H657" s="293">
        <v>606.9</v>
      </c>
    </row>
    <row r="658" spans="1:8" ht="25.5" x14ac:dyDescent="0.2">
      <c r="A658" s="78" t="s">
        <v>391</v>
      </c>
      <c r="B658" s="92" t="s">
        <v>39</v>
      </c>
      <c r="C658" s="132" t="s">
        <v>11</v>
      </c>
      <c r="D658" s="132" t="s">
        <v>13</v>
      </c>
      <c r="E658" s="92" t="s">
        <v>213</v>
      </c>
      <c r="F658" s="92" t="s">
        <v>86</v>
      </c>
      <c r="G658" s="293">
        <v>5182.3</v>
      </c>
      <c r="H658" s="293">
        <v>5310.1</v>
      </c>
    </row>
    <row r="659" spans="1:8" ht="15" x14ac:dyDescent="0.2">
      <c r="A659" s="287" t="s">
        <v>53</v>
      </c>
      <c r="B659" s="136" t="s">
        <v>39</v>
      </c>
      <c r="C659" s="314" t="s">
        <v>14</v>
      </c>
      <c r="D659" s="314" t="s">
        <v>56</v>
      </c>
      <c r="E659" s="136" t="s">
        <v>7</v>
      </c>
      <c r="F659" s="136" t="s">
        <v>7</v>
      </c>
      <c r="G659" s="313">
        <f>G667+G660</f>
        <v>15247.3</v>
      </c>
      <c r="H659" s="313">
        <f>H667+H660</f>
        <v>15248.699999999999</v>
      </c>
    </row>
    <row r="660" spans="1:8" ht="15" x14ac:dyDescent="0.2">
      <c r="A660" s="84" t="s">
        <v>29</v>
      </c>
      <c r="B660" s="91" t="s">
        <v>39</v>
      </c>
      <c r="C660" s="139" t="s">
        <v>14</v>
      </c>
      <c r="D660" s="139" t="s">
        <v>9</v>
      </c>
      <c r="E660" s="91" t="s">
        <v>7</v>
      </c>
      <c r="F660" s="91" t="s">
        <v>7</v>
      </c>
      <c r="G660" s="333">
        <f t="shared" ref="G660:H665" si="65">G661</f>
        <v>28.9</v>
      </c>
      <c r="H660" s="333">
        <f t="shared" si="65"/>
        <v>30.3</v>
      </c>
    </row>
    <row r="661" spans="1:8" ht="15" x14ac:dyDescent="0.2">
      <c r="A661" s="84" t="s">
        <v>148</v>
      </c>
      <c r="B661" s="91" t="s">
        <v>142</v>
      </c>
      <c r="C661" s="139" t="s">
        <v>118</v>
      </c>
      <c r="D661" s="139" t="s">
        <v>9</v>
      </c>
      <c r="E661" s="91" t="s">
        <v>147</v>
      </c>
      <c r="F661" s="91"/>
      <c r="G661" s="333">
        <f t="shared" si="65"/>
        <v>28.9</v>
      </c>
      <c r="H661" s="333">
        <f t="shared" si="65"/>
        <v>30.3</v>
      </c>
    </row>
    <row r="662" spans="1:8" ht="25.5" x14ac:dyDescent="0.2">
      <c r="A662" s="84" t="s">
        <v>300</v>
      </c>
      <c r="B662" s="91" t="s">
        <v>39</v>
      </c>
      <c r="C662" s="128">
        <v>10</v>
      </c>
      <c r="D662" s="128">
        <v>3</v>
      </c>
      <c r="E662" s="91" t="s">
        <v>299</v>
      </c>
      <c r="F662" s="91" t="s">
        <v>7</v>
      </c>
      <c r="G662" s="333">
        <f t="shared" si="65"/>
        <v>28.9</v>
      </c>
      <c r="H662" s="333">
        <f t="shared" si="65"/>
        <v>30.3</v>
      </c>
    </row>
    <row r="663" spans="1:8" ht="89.25" x14ac:dyDescent="0.2">
      <c r="A663" s="197" t="s">
        <v>475</v>
      </c>
      <c r="B663" s="91" t="s">
        <v>39</v>
      </c>
      <c r="C663" s="128">
        <v>10</v>
      </c>
      <c r="D663" s="128">
        <v>3</v>
      </c>
      <c r="E663" s="91" t="s">
        <v>298</v>
      </c>
      <c r="F663" s="91"/>
      <c r="G663" s="333">
        <f t="shared" si="65"/>
        <v>28.9</v>
      </c>
      <c r="H663" s="333">
        <f t="shared" si="65"/>
        <v>30.3</v>
      </c>
    </row>
    <row r="664" spans="1:8" ht="38.25" x14ac:dyDescent="0.2">
      <c r="A664" s="84" t="s">
        <v>369</v>
      </c>
      <c r="B664" s="91" t="s">
        <v>39</v>
      </c>
      <c r="C664" s="128">
        <v>10</v>
      </c>
      <c r="D664" s="128">
        <v>3</v>
      </c>
      <c r="E664" s="91" t="s">
        <v>298</v>
      </c>
      <c r="F664" s="91" t="s">
        <v>164</v>
      </c>
      <c r="G664" s="333">
        <f t="shared" si="65"/>
        <v>28.9</v>
      </c>
      <c r="H664" s="333">
        <f t="shared" si="65"/>
        <v>30.3</v>
      </c>
    </row>
    <row r="665" spans="1:8" ht="15" x14ac:dyDescent="0.2">
      <c r="A665" s="84" t="s">
        <v>167</v>
      </c>
      <c r="B665" s="91" t="s">
        <v>39</v>
      </c>
      <c r="C665" s="128">
        <v>10</v>
      </c>
      <c r="D665" s="128">
        <v>3</v>
      </c>
      <c r="E665" s="91" t="s">
        <v>298</v>
      </c>
      <c r="F665" s="91" t="s">
        <v>165</v>
      </c>
      <c r="G665" s="333">
        <f t="shared" si="65"/>
        <v>28.9</v>
      </c>
      <c r="H665" s="333">
        <f t="shared" si="65"/>
        <v>30.3</v>
      </c>
    </row>
    <row r="666" spans="1:8" ht="15" x14ac:dyDescent="0.2">
      <c r="A666" s="151" t="s">
        <v>97</v>
      </c>
      <c r="B666" s="92" t="s">
        <v>39</v>
      </c>
      <c r="C666" s="130">
        <v>10</v>
      </c>
      <c r="D666" s="130">
        <v>3</v>
      </c>
      <c r="E666" s="92" t="s">
        <v>298</v>
      </c>
      <c r="F666" s="92" t="s">
        <v>98</v>
      </c>
      <c r="G666" s="293">
        <v>28.9</v>
      </c>
      <c r="H666" s="293">
        <v>30.3</v>
      </c>
    </row>
    <row r="667" spans="1:8" ht="15" x14ac:dyDescent="0.2">
      <c r="A667" s="84" t="s">
        <v>62</v>
      </c>
      <c r="B667" s="91" t="s">
        <v>39</v>
      </c>
      <c r="C667" s="139" t="s">
        <v>14</v>
      </c>
      <c r="D667" s="139" t="s">
        <v>10</v>
      </c>
      <c r="E667" s="91" t="s">
        <v>7</v>
      </c>
      <c r="F667" s="91" t="s">
        <v>7</v>
      </c>
      <c r="G667" s="295">
        <f>G668</f>
        <v>15218.4</v>
      </c>
      <c r="H667" s="295">
        <f>H668</f>
        <v>15218.4</v>
      </c>
    </row>
    <row r="668" spans="1:8" ht="15" x14ac:dyDescent="0.2">
      <c r="A668" s="84" t="s">
        <v>148</v>
      </c>
      <c r="B668" s="91" t="s">
        <v>39</v>
      </c>
      <c r="C668" s="139" t="s">
        <v>14</v>
      </c>
      <c r="D668" s="139" t="s">
        <v>10</v>
      </c>
      <c r="E668" s="91" t="s">
        <v>147</v>
      </c>
      <c r="F668" s="91"/>
      <c r="G668" s="295">
        <f>G669</f>
        <v>15218.4</v>
      </c>
      <c r="H668" s="295">
        <f>H669</f>
        <v>15218.4</v>
      </c>
    </row>
    <row r="669" spans="1:8" ht="63.75" x14ac:dyDescent="0.2">
      <c r="A669" s="197" t="s">
        <v>423</v>
      </c>
      <c r="B669" s="91" t="s">
        <v>39</v>
      </c>
      <c r="C669" s="139" t="s">
        <v>14</v>
      </c>
      <c r="D669" s="139" t="s">
        <v>10</v>
      </c>
      <c r="E669" s="91" t="s">
        <v>364</v>
      </c>
      <c r="F669" s="91"/>
      <c r="G669" s="295">
        <f>G670+G674</f>
        <v>15218.4</v>
      </c>
      <c r="H669" s="295">
        <f>H670+H674</f>
        <v>15218.4</v>
      </c>
    </row>
    <row r="670" spans="1:8" ht="25.5" x14ac:dyDescent="0.2">
      <c r="A670" s="197" t="s">
        <v>434</v>
      </c>
      <c r="B670" s="91" t="s">
        <v>39</v>
      </c>
      <c r="C670" s="139" t="s">
        <v>14</v>
      </c>
      <c r="D670" s="139" t="s">
        <v>10</v>
      </c>
      <c r="E670" s="91" t="s">
        <v>364</v>
      </c>
      <c r="F670" s="91" t="s">
        <v>179</v>
      </c>
      <c r="G670" s="295">
        <f t="shared" ref="G670:H672" si="66">G671</f>
        <v>1750</v>
      </c>
      <c r="H670" s="295">
        <f t="shared" si="66"/>
        <v>1750</v>
      </c>
    </row>
    <row r="671" spans="1:8" ht="38.25" x14ac:dyDescent="0.2">
      <c r="A671" s="196" t="s">
        <v>375</v>
      </c>
      <c r="B671" s="91" t="s">
        <v>39</v>
      </c>
      <c r="C671" s="139" t="s">
        <v>14</v>
      </c>
      <c r="D671" s="139" t="s">
        <v>10</v>
      </c>
      <c r="E671" s="91" t="s">
        <v>364</v>
      </c>
      <c r="F671" s="91" t="s">
        <v>186</v>
      </c>
      <c r="G671" s="295">
        <f t="shared" si="66"/>
        <v>1750</v>
      </c>
      <c r="H671" s="295">
        <f t="shared" si="66"/>
        <v>1750</v>
      </c>
    </row>
    <row r="672" spans="1:8" ht="38.25" x14ac:dyDescent="0.2">
      <c r="A672" s="195" t="s">
        <v>433</v>
      </c>
      <c r="B672" s="91" t="s">
        <v>39</v>
      </c>
      <c r="C672" s="139" t="s">
        <v>14</v>
      </c>
      <c r="D672" s="139" t="s">
        <v>10</v>
      </c>
      <c r="E672" s="91" t="s">
        <v>364</v>
      </c>
      <c r="F672" s="91" t="s">
        <v>113</v>
      </c>
      <c r="G672" s="295">
        <f t="shared" si="66"/>
        <v>1750</v>
      </c>
      <c r="H672" s="295">
        <f t="shared" si="66"/>
        <v>1750</v>
      </c>
    </row>
    <row r="673" spans="1:8" ht="15" x14ac:dyDescent="0.2">
      <c r="A673" s="151" t="s">
        <v>65</v>
      </c>
      <c r="B673" s="92" t="s">
        <v>39</v>
      </c>
      <c r="C673" s="132" t="s">
        <v>14</v>
      </c>
      <c r="D673" s="132" t="s">
        <v>10</v>
      </c>
      <c r="E673" s="92" t="s">
        <v>364</v>
      </c>
      <c r="F673" s="92" t="s">
        <v>113</v>
      </c>
      <c r="G673" s="293">
        <v>1750</v>
      </c>
      <c r="H673" s="293">
        <v>1750</v>
      </c>
    </row>
    <row r="674" spans="1:8" ht="38.25" x14ac:dyDescent="0.2">
      <c r="A674" s="84" t="s">
        <v>369</v>
      </c>
      <c r="B674" s="91" t="s">
        <v>39</v>
      </c>
      <c r="C674" s="139" t="s">
        <v>14</v>
      </c>
      <c r="D674" s="139" t="s">
        <v>10</v>
      </c>
      <c r="E674" s="91" t="s">
        <v>364</v>
      </c>
      <c r="F674" s="91" t="s">
        <v>164</v>
      </c>
      <c r="G674" s="295">
        <f>G675+G678</f>
        <v>13468.4</v>
      </c>
      <c r="H674" s="295">
        <f>H675+H678</f>
        <v>13468.4</v>
      </c>
    </row>
    <row r="675" spans="1:8" ht="15" x14ac:dyDescent="0.2">
      <c r="A675" s="84" t="s">
        <v>167</v>
      </c>
      <c r="B675" s="91" t="s">
        <v>39</v>
      </c>
      <c r="C675" s="139" t="s">
        <v>14</v>
      </c>
      <c r="D675" s="139" t="s">
        <v>10</v>
      </c>
      <c r="E675" s="91" t="s">
        <v>364</v>
      </c>
      <c r="F675" s="91" t="s">
        <v>165</v>
      </c>
      <c r="G675" s="295">
        <f>G676</f>
        <v>2320</v>
      </c>
      <c r="H675" s="295">
        <f>H676</f>
        <v>2320</v>
      </c>
    </row>
    <row r="676" spans="1:8" ht="15" x14ac:dyDescent="0.2">
      <c r="A676" s="84" t="s">
        <v>97</v>
      </c>
      <c r="B676" s="91" t="s">
        <v>39</v>
      </c>
      <c r="C676" s="139" t="s">
        <v>14</v>
      </c>
      <c r="D676" s="139" t="s">
        <v>10</v>
      </c>
      <c r="E676" s="91" t="s">
        <v>364</v>
      </c>
      <c r="F676" s="91" t="s">
        <v>98</v>
      </c>
      <c r="G676" s="295">
        <f>G677</f>
        <v>2320</v>
      </c>
      <c r="H676" s="295">
        <f>H677</f>
        <v>2320</v>
      </c>
    </row>
    <row r="677" spans="1:8" ht="15" x14ac:dyDescent="0.2">
      <c r="A677" s="151" t="s">
        <v>112</v>
      </c>
      <c r="B677" s="92" t="s">
        <v>39</v>
      </c>
      <c r="C677" s="132" t="s">
        <v>14</v>
      </c>
      <c r="D677" s="132" t="s">
        <v>10</v>
      </c>
      <c r="E677" s="92" t="s">
        <v>364</v>
      </c>
      <c r="F677" s="92" t="s">
        <v>98</v>
      </c>
      <c r="G677" s="293">
        <f>235+2085</f>
        <v>2320</v>
      </c>
      <c r="H677" s="293">
        <f>235+2085</f>
        <v>2320</v>
      </c>
    </row>
    <row r="678" spans="1:8" ht="15" x14ac:dyDescent="0.2">
      <c r="A678" s="84" t="s">
        <v>169</v>
      </c>
      <c r="B678" s="91" t="s">
        <v>39</v>
      </c>
      <c r="C678" s="139" t="s">
        <v>14</v>
      </c>
      <c r="D678" s="139" t="s">
        <v>10</v>
      </c>
      <c r="E678" s="91" t="s">
        <v>364</v>
      </c>
      <c r="F678" s="91" t="s">
        <v>168</v>
      </c>
      <c r="G678" s="295">
        <f>G679</f>
        <v>11148.4</v>
      </c>
      <c r="H678" s="295">
        <f>H679</f>
        <v>11148.4</v>
      </c>
    </row>
    <row r="679" spans="1:8" ht="15" x14ac:dyDescent="0.2">
      <c r="A679" s="84" t="s">
        <v>99</v>
      </c>
      <c r="B679" s="91" t="s">
        <v>39</v>
      </c>
      <c r="C679" s="139" t="s">
        <v>14</v>
      </c>
      <c r="D679" s="139" t="s">
        <v>10</v>
      </c>
      <c r="E679" s="91" t="s">
        <v>364</v>
      </c>
      <c r="F679" s="91" t="s">
        <v>100</v>
      </c>
      <c r="G679" s="295">
        <f>G680</f>
        <v>11148.4</v>
      </c>
      <c r="H679" s="295">
        <f>H680</f>
        <v>11148.4</v>
      </c>
    </row>
    <row r="680" spans="1:8" ht="15" x14ac:dyDescent="0.2">
      <c r="A680" s="151" t="s">
        <v>66</v>
      </c>
      <c r="B680" s="92" t="s">
        <v>39</v>
      </c>
      <c r="C680" s="132" t="s">
        <v>14</v>
      </c>
      <c r="D680" s="132" t="s">
        <v>10</v>
      </c>
      <c r="E680" s="92" t="s">
        <v>364</v>
      </c>
      <c r="F680" s="92" t="s">
        <v>100</v>
      </c>
      <c r="G680" s="293">
        <f>11148.4</f>
        <v>11148.4</v>
      </c>
      <c r="H680" s="293">
        <f>11148.4</f>
        <v>11148.4</v>
      </c>
    </row>
    <row r="681" spans="1:8" ht="31.5" x14ac:dyDescent="0.2">
      <c r="A681" s="199" t="s">
        <v>61</v>
      </c>
      <c r="B681" s="318" t="s">
        <v>40</v>
      </c>
      <c r="C681" s="339"/>
      <c r="D681" s="339"/>
      <c r="E681" s="318" t="s">
        <v>7</v>
      </c>
      <c r="F681" s="318" t="s">
        <v>7</v>
      </c>
      <c r="G681" s="296">
        <f>G682+G712+G719+G724+G743</f>
        <v>50899.799999999996</v>
      </c>
      <c r="H681" s="296">
        <f>H682+H712+H719+H724+H743</f>
        <v>68058.299999999988</v>
      </c>
    </row>
    <row r="682" spans="1:8" ht="15" x14ac:dyDescent="0.2">
      <c r="A682" s="287" t="s">
        <v>46</v>
      </c>
      <c r="B682" s="136" t="s">
        <v>40</v>
      </c>
      <c r="C682" s="314" t="s">
        <v>8</v>
      </c>
      <c r="D682" s="314" t="s">
        <v>56</v>
      </c>
      <c r="E682" s="136" t="s">
        <v>7</v>
      </c>
      <c r="F682" s="136" t="s">
        <v>7</v>
      </c>
      <c r="G682" s="333">
        <f>G683+G705</f>
        <v>18842.199999999997</v>
      </c>
      <c r="H682" s="333">
        <f>H683+H705</f>
        <v>18877.399999999998</v>
      </c>
    </row>
    <row r="683" spans="1:8" ht="38.25" x14ac:dyDescent="0.2">
      <c r="A683" s="294" t="s">
        <v>59</v>
      </c>
      <c r="B683" s="134">
        <v>992</v>
      </c>
      <c r="C683" s="128">
        <v>1</v>
      </c>
      <c r="D683" s="128">
        <v>6</v>
      </c>
      <c r="E683" s="133"/>
      <c r="F683" s="134"/>
      <c r="G683" s="295">
        <f>G684</f>
        <v>18700.999999999996</v>
      </c>
      <c r="H683" s="295">
        <f>H684</f>
        <v>18736.199999999997</v>
      </c>
    </row>
    <row r="684" spans="1:8" ht="15" x14ac:dyDescent="0.2">
      <c r="A684" s="84" t="s">
        <v>148</v>
      </c>
      <c r="B684" s="134">
        <v>992</v>
      </c>
      <c r="C684" s="128">
        <v>1</v>
      </c>
      <c r="D684" s="128">
        <v>6</v>
      </c>
      <c r="E684" s="133" t="s">
        <v>147</v>
      </c>
      <c r="F684" s="134"/>
      <c r="G684" s="295">
        <f>G685+G697+G701</f>
        <v>18700.999999999996</v>
      </c>
      <c r="H684" s="295">
        <f>H685+H697+H701</f>
        <v>18736.199999999997</v>
      </c>
    </row>
    <row r="685" spans="1:8" ht="25.5" x14ac:dyDescent="0.2">
      <c r="A685" s="73" t="s">
        <v>150</v>
      </c>
      <c r="B685" s="134">
        <v>992</v>
      </c>
      <c r="C685" s="128">
        <v>1</v>
      </c>
      <c r="D685" s="128">
        <v>6</v>
      </c>
      <c r="E685" s="91" t="s">
        <v>151</v>
      </c>
      <c r="F685" s="134"/>
      <c r="G685" s="295">
        <f>G686+G690+G694</f>
        <v>18694.999999999996</v>
      </c>
      <c r="H685" s="295">
        <f>H686+H690+H694</f>
        <v>18730.199999999997</v>
      </c>
    </row>
    <row r="686" spans="1:8" ht="63.75" x14ac:dyDescent="0.2">
      <c r="A686" s="73" t="s">
        <v>404</v>
      </c>
      <c r="B686" s="134">
        <v>992</v>
      </c>
      <c r="C686" s="128">
        <v>1</v>
      </c>
      <c r="D686" s="128">
        <v>6</v>
      </c>
      <c r="E686" s="91" t="s">
        <v>151</v>
      </c>
      <c r="F686" s="91" t="s">
        <v>171</v>
      </c>
      <c r="G686" s="295">
        <f>G687</f>
        <v>17253.199999999997</v>
      </c>
      <c r="H686" s="295">
        <f>H687</f>
        <v>17253.199999999997</v>
      </c>
    </row>
    <row r="687" spans="1:8" ht="25.5" x14ac:dyDescent="0.2">
      <c r="A687" s="294" t="s">
        <v>172</v>
      </c>
      <c r="B687" s="134">
        <v>992</v>
      </c>
      <c r="C687" s="128">
        <v>1</v>
      </c>
      <c r="D687" s="128">
        <v>6</v>
      </c>
      <c r="E687" s="91" t="s">
        <v>151</v>
      </c>
      <c r="F687" s="91" t="s">
        <v>170</v>
      </c>
      <c r="G687" s="295">
        <f>SUM(G688:G689)</f>
        <v>17253.199999999997</v>
      </c>
      <c r="H687" s="295">
        <f>SUM(H688:H689)</f>
        <v>17253.199999999997</v>
      </c>
    </row>
    <row r="688" spans="1:8" ht="38.25" x14ac:dyDescent="0.2">
      <c r="A688" s="74" t="s">
        <v>394</v>
      </c>
      <c r="B688" s="129">
        <v>992</v>
      </c>
      <c r="C688" s="130">
        <v>1</v>
      </c>
      <c r="D688" s="130">
        <v>6</v>
      </c>
      <c r="E688" s="92" t="s">
        <v>151</v>
      </c>
      <c r="F688" s="131" t="s">
        <v>87</v>
      </c>
      <c r="G688" s="293">
        <v>16788.599999999999</v>
      </c>
      <c r="H688" s="293">
        <v>16788.599999999999</v>
      </c>
    </row>
    <row r="689" spans="1:8" ht="38.25" x14ac:dyDescent="0.2">
      <c r="A689" s="74" t="s">
        <v>395</v>
      </c>
      <c r="B689" s="129">
        <v>992</v>
      </c>
      <c r="C689" s="130">
        <v>1</v>
      </c>
      <c r="D689" s="130">
        <v>6</v>
      </c>
      <c r="E689" s="92" t="s">
        <v>151</v>
      </c>
      <c r="F689" s="131" t="s">
        <v>88</v>
      </c>
      <c r="G689" s="293">
        <v>464.6</v>
      </c>
      <c r="H689" s="293">
        <v>464.6</v>
      </c>
    </row>
    <row r="690" spans="1:8" ht="25.5" x14ac:dyDescent="0.2">
      <c r="A690" s="106" t="s">
        <v>387</v>
      </c>
      <c r="B690" s="134">
        <v>992</v>
      </c>
      <c r="C690" s="128">
        <v>1</v>
      </c>
      <c r="D690" s="128">
        <v>6</v>
      </c>
      <c r="E690" s="91" t="s">
        <v>151</v>
      </c>
      <c r="F690" s="135" t="s">
        <v>173</v>
      </c>
      <c r="G690" s="295">
        <f>G691</f>
        <v>1430.8</v>
      </c>
      <c r="H690" s="295">
        <f>H691</f>
        <v>1466</v>
      </c>
    </row>
    <row r="691" spans="1:8" ht="25.5" x14ac:dyDescent="0.2">
      <c r="A691" s="106" t="s">
        <v>388</v>
      </c>
      <c r="B691" s="134">
        <v>992</v>
      </c>
      <c r="C691" s="128">
        <v>1</v>
      </c>
      <c r="D691" s="128">
        <v>6</v>
      </c>
      <c r="E691" s="91" t="s">
        <v>151</v>
      </c>
      <c r="F691" s="135" t="s">
        <v>174</v>
      </c>
      <c r="G691" s="295">
        <f>SUM(G692:G693)</f>
        <v>1430.8</v>
      </c>
      <c r="H691" s="295">
        <f>SUM(H692:H693)</f>
        <v>1466</v>
      </c>
    </row>
    <row r="692" spans="1:8" ht="25.5" x14ac:dyDescent="0.2">
      <c r="A692" s="108" t="s">
        <v>114</v>
      </c>
      <c r="B692" s="129">
        <v>992</v>
      </c>
      <c r="C692" s="130">
        <v>1</v>
      </c>
      <c r="D692" s="130">
        <v>6</v>
      </c>
      <c r="E692" s="92" t="s">
        <v>151</v>
      </c>
      <c r="F692" s="131" t="s">
        <v>115</v>
      </c>
      <c r="G692" s="293">
        <v>142</v>
      </c>
      <c r="H692" s="293">
        <v>149</v>
      </c>
    </row>
    <row r="693" spans="1:8" ht="25.5" x14ac:dyDescent="0.2">
      <c r="A693" s="78" t="s">
        <v>391</v>
      </c>
      <c r="B693" s="129">
        <v>992</v>
      </c>
      <c r="C693" s="130">
        <v>1</v>
      </c>
      <c r="D693" s="130">
        <v>6</v>
      </c>
      <c r="E693" s="92" t="s">
        <v>151</v>
      </c>
      <c r="F693" s="131" t="s">
        <v>86</v>
      </c>
      <c r="G693" s="293">
        <f>1276.7+12.1</f>
        <v>1288.8</v>
      </c>
      <c r="H693" s="293">
        <f>1304.9+12.1</f>
        <v>1317</v>
      </c>
    </row>
    <row r="694" spans="1:8" ht="15" x14ac:dyDescent="0.2">
      <c r="A694" s="106" t="s">
        <v>175</v>
      </c>
      <c r="B694" s="134">
        <v>992</v>
      </c>
      <c r="C694" s="128">
        <v>1</v>
      </c>
      <c r="D694" s="128">
        <v>6</v>
      </c>
      <c r="E694" s="91" t="s">
        <v>151</v>
      </c>
      <c r="F694" s="135" t="s">
        <v>176</v>
      </c>
      <c r="G694" s="295">
        <f>G695</f>
        <v>11</v>
      </c>
      <c r="H694" s="295">
        <f>H695</f>
        <v>11</v>
      </c>
    </row>
    <row r="695" spans="1:8" ht="15" x14ac:dyDescent="0.2">
      <c r="A695" s="106" t="s">
        <v>178</v>
      </c>
      <c r="B695" s="134">
        <v>992</v>
      </c>
      <c r="C695" s="128">
        <v>1</v>
      </c>
      <c r="D695" s="128">
        <v>6</v>
      </c>
      <c r="E695" s="91" t="s">
        <v>151</v>
      </c>
      <c r="F695" s="135" t="s">
        <v>177</v>
      </c>
      <c r="G695" s="295">
        <f>G696</f>
        <v>11</v>
      </c>
      <c r="H695" s="295">
        <f>H696</f>
        <v>11</v>
      </c>
    </row>
    <row r="696" spans="1:8" ht="15" x14ac:dyDescent="0.2">
      <c r="A696" s="74" t="s">
        <v>94</v>
      </c>
      <c r="B696" s="129">
        <v>992</v>
      </c>
      <c r="C696" s="130">
        <v>1</v>
      </c>
      <c r="D696" s="130">
        <v>6</v>
      </c>
      <c r="E696" s="92" t="s">
        <v>151</v>
      </c>
      <c r="F696" s="131" t="s">
        <v>95</v>
      </c>
      <c r="G696" s="293">
        <v>11</v>
      </c>
      <c r="H696" s="293">
        <v>11</v>
      </c>
    </row>
    <row r="697" spans="1:8" ht="204" x14ac:dyDescent="0.2">
      <c r="A697" s="340" t="s">
        <v>78</v>
      </c>
      <c r="B697" s="134">
        <v>992</v>
      </c>
      <c r="C697" s="128">
        <v>1</v>
      </c>
      <c r="D697" s="128">
        <v>6</v>
      </c>
      <c r="E697" s="133" t="s">
        <v>418</v>
      </c>
      <c r="F697" s="134"/>
      <c r="G697" s="295">
        <f t="shared" ref="G697:H699" si="67">G698</f>
        <v>3</v>
      </c>
      <c r="H697" s="295">
        <f t="shared" si="67"/>
        <v>3</v>
      </c>
    </row>
    <row r="698" spans="1:8" ht="25.5" x14ac:dyDescent="0.2">
      <c r="A698" s="106" t="s">
        <v>387</v>
      </c>
      <c r="B698" s="134">
        <v>992</v>
      </c>
      <c r="C698" s="128">
        <v>1</v>
      </c>
      <c r="D698" s="128">
        <v>6</v>
      </c>
      <c r="E698" s="133" t="s">
        <v>418</v>
      </c>
      <c r="F698" s="134">
        <v>200</v>
      </c>
      <c r="G698" s="295">
        <f t="shared" si="67"/>
        <v>3</v>
      </c>
      <c r="H698" s="295">
        <f t="shared" si="67"/>
        <v>3</v>
      </c>
    </row>
    <row r="699" spans="1:8" ht="25.5" x14ac:dyDescent="0.2">
      <c r="A699" s="106" t="s">
        <v>388</v>
      </c>
      <c r="B699" s="134">
        <v>992</v>
      </c>
      <c r="C699" s="128">
        <v>1</v>
      </c>
      <c r="D699" s="128">
        <v>6</v>
      </c>
      <c r="E699" s="133" t="s">
        <v>418</v>
      </c>
      <c r="F699" s="134">
        <v>240</v>
      </c>
      <c r="G699" s="295">
        <f t="shared" si="67"/>
        <v>3</v>
      </c>
      <c r="H699" s="295">
        <f t="shared" si="67"/>
        <v>3</v>
      </c>
    </row>
    <row r="700" spans="1:8" ht="25.5" x14ac:dyDescent="0.2">
      <c r="A700" s="78" t="s">
        <v>391</v>
      </c>
      <c r="B700" s="129">
        <v>992</v>
      </c>
      <c r="C700" s="130">
        <v>1</v>
      </c>
      <c r="D700" s="130">
        <v>6</v>
      </c>
      <c r="E700" s="341" t="s">
        <v>418</v>
      </c>
      <c r="F700" s="131" t="s">
        <v>86</v>
      </c>
      <c r="G700" s="293">
        <v>3</v>
      </c>
      <c r="H700" s="293">
        <v>3</v>
      </c>
    </row>
    <row r="701" spans="1:8" ht="165.75" x14ac:dyDescent="0.2">
      <c r="A701" s="340" t="s">
        <v>77</v>
      </c>
      <c r="B701" s="134">
        <v>992</v>
      </c>
      <c r="C701" s="128">
        <v>1</v>
      </c>
      <c r="D701" s="128">
        <v>6</v>
      </c>
      <c r="E701" s="133" t="s">
        <v>419</v>
      </c>
      <c r="F701" s="134"/>
      <c r="G701" s="295">
        <f>G704</f>
        <v>3</v>
      </c>
      <c r="H701" s="295">
        <f>H704</f>
        <v>3</v>
      </c>
    </row>
    <row r="702" spans="1:8" ht="25.5" x14ac:dyDescent="0.2">
      <c r="A702" s="106" t="s">
        <v>387</v>
      </c>
      <c r="B702" s="134">
        <v>992</v>
      </c>
      <c r="C702" s="128">
        <v>1</v>
      </c>
      <c r="D702" s="128">
        <v>6</v>
      </c>
      <c r="E702" s="133" t="s">
        <v>419</v>
      </c>
      <c r="F702" s="134">
        <v>200</v>
      </c>
      <c r="G702" s="295">
        <f>G703</f>
        <v>3</v>
      </c>
      <c r="H702" s="295">
        <f>H703</f>
        <v>3</v>
      </c>
    </row>
    <row r="703" spans="1:8" ht="25.5" x14ac:dyDescent="0.2">
      <c r="A703" s="106" t="s">
        <v>388</v>
      </c>
      <c r="B703" s="134">
        <v>992</v>
      </c>
      <c r="C703" s="128">
        <v>1</v>
      </c>
      <c r="D703" s="128">
        <v>6</v>
      </c>
      <c r="E703" s="133" t="s">
        <v>419</v>
      </c>
      <c r="F703" s="134">
        <v>240</v>
      </c>
      <c r="G703" s="295">
        <f>G704</f>
        <v>3</v>
      </c>
      <c r="H703" s="295">
        <f>H704</f>
        <v>3</v>
      </c>
    </row>
    <row r="704" spans="1:8" ht="25.5" x14ac:dyDescent="0.2">
      <c r="A704" s="78" t="s">
        <v>391</v>
      </c>
      <c r="B704" s="129">
        <v>992</v>
      </c>
      <c r="C704" s="130">
        <v>1</v>
      </c>
      <c r="D704" s="130">
        <v>6</v>
      </c>
      <c r="E704" s="341" t="s">
        <v>419</v>
      </c>
      <c r="F704" s="131" t="s">
        <v>86</v>
      </c>
      <c r="G704" s="293">
        <v>3</v>
      </c>
      <c r="H704" s="293">
        <v>3</v>
      </c>
    </row>
    <row r="705" spans="1:8" ht="15" x14ac:dyDescent="0.2">
      <c r="A705" s="84" t="s">
        <v>12</v>
      </c>
      <c r="B705" s="91" t="s">
        <v>40</v>
      </c>
      <c r="C705" s="138" t="s">
        <v>8</v>
      </c>
      <c r="D705" s="138" t="s">
        <v>67</v>
      </c>
      <c r="E705" s="91" t="s">
        <v>7</v>
      </c>
      <c r="F705" s="91" t="s">
        <v>7</v>
      </c>
      <c r="G705" s="298">
        <f t="shared" ref="G705:H710" si="68">G706</f>
        <v>141.19999999999999</v>
      </c>
      <c r="H705" s="298">
        <f t="shared" si="68"/>
        <v>141.19999999999999</v>
      </c>
    </row>
    <row r="706" spans="1:8" ht="15" x14ac:dyDescent="0.2">
      <c r="A706" s="342" t="s">
        <v>148</v>
      </c>
      <c r="B706" s="91" t="s">
        <v>40</v>
      </c>
      <c r="C706" s="139" t="s">
        <v>8</v>
      </c>
      <c r="D706" s="139" t="s">
        <v>67</v>
      </c>
      <c r="E706" s="91" t="s">
        <v>147</v>
      </c>
      <c r="F706" s="91" t="s">
        <v>7</v>
      </c>
      <c r="G706" s="298">
        <f t="shared" si="68"/>
        <v>141.19999999999999</v>
      </c>
      <c r="H706" s="298">
        <f t="shared" si="68"/>
        <v>141.19999999999999</v>
      </c>
    </row>
    <row r="707" spans="1:8" ht="15" x14ac:dyDescent="0.2">
      <c r="A707" s="233" t="s">
        <v>486</v>
      </c>
      <c r="B707" s="91" t="s">
        <v>40</v>
      </c>
      <c r="C707" s="139" t="s">
        <v>8</v>
      </c>
      <c r="D707" s="139" t="s">
        <v>67</v>
      </c>
      <c r="E707" s="91" t="s">
        <v>188</v>
      </c>
      <c r="F707" s="91" t="s">
        <v>7</v>
      </c>
      <c r="G707" s="298">
        <f t="shared" si="68"/>
        <v>141.19999999999999</v>
      </c>
      <c r="H707" s="298">
        <f t="shared" si="68"/>
        <v>141.19999999999999</v>
      </c>
    </row>
    <row r="708" spans="1:8" ht="36" x14ac:dyDescent="0.2">
      <c r="A708" s="62" t="s">
        <v>487</v>
      </c>
      <c r="B708" s="11" t="s">
        <v>40</v>
      </c>
      <c r="C708" s="13" t="s">
        <v>8</v>
      </c>
      <c r="D708" s="13" t="s">
        <v>67</v>
      </c>
      <c r="E708" s="11" t="s">
        <v>485</v>
      </c>
      <c r="F708" s="91"/>
      <c r="G708" s="298">
        <f t="shared" si="68"/>
        <v>141.19999999999999</v>
      </c>
      <c r="H708" s="298">
        <f t="shared" si="68"/>
        <v>141.19999999999999</v>
      </c>
    </row>
    <row r="709" spans="1:8" ht="15" x14ac:dyDescent="0.2">
      <c r="A709" s="343" t="s">
        <v>163</v>
      </c>
      <c r="B709" s="11" t="s">
        <v>40</v>
      </c>
      <c r="C709" s="13" t="s">
        <v>8</v>
      </c>
      <c r="D709" s="13" t="s">
        <v>67</v>
      </c>
      <c r="E709" s="11" t="s">
        <v>485</v>
      </c>
      <c r="F709" s="91" t="s">
        <v>161</v>
      </c>
      <c r="G709" s="298">
        <f t="shared" si="68"/>
        <v>141.19999999999999</v>
      </c>
      <c r="H709" s="298">
        <f t="shared" si="68"/>
        <v>141.19999999999999</v>
      </c>
    </row>
    <row r="710" spans="1:8" ht="15" x14ac:dyDescent="0.2">
      <c r="A710" s="299" t="s">
        <v>102</v>
      </c>
      <c r="B710" s="11" t="s">
        <v>40</v>
      </c>
      <c r="C710" s="13" t="s">
        <v>8</v>
      </c>
      <c r="D710" s="13" t="s">
        <v>67</v>
      </c>
      <c r="E710" s="11" t="s">
        <v>485</v>
      </c>
      <c r="F710" s="91" t="s">
        <v>103</v>
      </c>
      <c r="G710" s="298">
        <f t="shared" si="68"/>
        <v>141.19999999999999</v>
      </c>
      <c r="H710" s="298">
        <f t="shared" si="68"/>
        <v>141.19999999999999</v>
      </c>
    </row>
    <row r="711" spans="1:8" ht="15" x14ac:dyDescent="0.2">
      <c r="A711" s="151" t="s">
        <v>85</v>
      </c>
      <c r="B711" s="65" t="s">
        <v>40</v>
      </c>
      <c r="C711" s="66" t="s">
        <v>8</v>
      </c>
      <c r="D711" s="66" t="s">
        <v>67</v>
      </c>
      <c r="E711" s="65" t="s">
        <v>485</v>
      </c>
      <c r="F711" s="92" t="s">
        <v>103</v>
      </c>
      <c r="G711" s="293">
        <v>141.19999999999999</v>
      </c>
      <c r="H711" s="293">
        <v>141.19999999999999</v>
      </c>
    </row>
    <row r="712" spans="1:8" ht="15" x14ac:dyDescent="0.2">
      <c r="A712" s="287" t="s">
        <v>79</v>
      </c>
      <c r="B712" s="136" t="s">
        <v>40</v>
      </c>
      <c r="C712" s="314" t="s">
        <v>18</v>
      </c>
      <c r="D712" s="314" t="s">
        <v>56</v>
      </c>
      <c r="E712" s="136" t="s">
        <v>7</v>
      </c>
      <c r="F712" s="136" t="s">
        <v>7</v>
      </c>
      <c r="G712" s="313">
        <f t="shared" ref="G712:H714" si="69">G713</f>
        <v>1405.8</v>
      </c>
      <c r="H712" s="313">
        <f t="shared" si="69"/>
        <v>1405.8</v>
      </c>
    </row>
    <row r="713" spans="1:8" ht="15" x14ac:dyDescent="0.2">
      <c r="A713" s="84" t="s">
        <v>80</v>
      </c>
      <c r="B713" s="91" t="s">
        <v>40</v>
      </c>
      <c r="C713" s="139" t="s">
        <v>18</v>
      </c>
      <c r="D713" s="139" t="s">
        <v>9</v>
      </c>
      <c r="E713" s="91"/>
      <c r="F713" s="91"/>
      <c r="G713" s="295">
        <f t="shared" si="69"/>
        <v>1405.8</v>
      </c>
      <c r="H713" s="295">
        <f t="shared" si="69"/>
        <v>1405.8</v>
      </c>
    </row>
    <row r="714" spans="1:8" ht="15" x14ac:dyDescent="0.2">
      <c r="A714" s="342" t="s">
        <v>148</v>
      </c>
      <c r="B714" s="91" t="s">
        <v>40</v>
      </c>
      <c r="C714" s="139" t="s">
        <v>18</v>
      </c>
      <c r="D714" s="139" t="s">
        <v>9</v>
      </c>
      <c r="E714" s="91" t="s">
        <v>147</v>
      </c>
      <c r="F714" s="91" t="s">
        <v>7</v>
      </c>
      <c r="G714" s="295">
        <f t="shared" si="69"/>
        <v>1405.8</v>
      </c>
      <c r="H714" s="295">
        <f t="shared" si="69"/>
        <v>1405.8</v>
      </c>
    </row>
    <row r="715" spans="1:8" ht="25.5" x14ac:dyDescent="0.2">
      <c r="A715" s="84" t="s">
        <v>81</v>
      </c>
      <c r="B715" s="91" t="s">
        <v>40</v>
      </c>
      <c r="C715" s="139" t="s">
        <v>18</v>
      </c>
      <c r="D715" s="139" t="s">
        <v>9</v>
      </c>
      <c r="E715" s="91" t="s">
        <v>187</v>
      </c>
      <c r="F715" s="91" t="s">
        <v>7</v>
      </c>
      <c r="G715" s="295">
        <f t="shared" ref="G715:H717" si="70">G716</f>
        <v>1405.8</v>
      </c>
      <c r="H715" s="295">
        <f t="shared" si="70"/>
        <v>1405.8</v>
      </c>
    </row>
    <row r="716" spans="1:8" ht="15" x14ac:dyDescent="0.2">
      <c r="A716" s="343" t="s">
        <v>163</v>
      </c>
      <c r="B716" s="91" t="s">
        <v>40</v>
      </c>
      <c r="C716" s="139" t="s">
        <v>18</v>
      </c>
      <c r="D716" s="139" t="s">
        <v>9</v>
      </c>
      <c r="E716" s="91" t="s">
        <v>187</v>
      </c>
      <c r="F716" s="91" t="s">
        <v>161</v>
      </c>
      <c r="G716" s="295">
        <f t="shared" si="70"/>
        <v>1405.8</v>
      </c>
      <c r="H716" s="295">
        <f t="shared" si="70"/>
        <v>1405.8</v>
      </c>
    </row>
    <row r="717" spans="1:8" ht="15" x14ac:dyDescent="0.2">
      <c r="A717" s="84" t="s">
        <v>102</v>
      </c>
      <c r="B717" s="91" t="s">
        <v>40</v>
      </c>
      <c r="C717" s="139" t="s">
        <v>18</v>
      </c>
      <c r="D717" s="139" t="s">
        <v>9</v>
      </c>
      <c r="E717" s="91" t="s">
        <v>187</v>
      </c>
      <c r="F717" s="91" t="s">
        <v>103</v>
      </c>
      <c r="G717" s="295">
        <f t="shared" si="70"/>
        <v>1405.8</v>
      </c>
      <c r="H717" s="295">
        <f t="shared" si="70"/>
        <v>1405.8</v>
      </c>
    </row>
    <row r="718" spans="1:8" ht="15" x14ac:dyDescent="0.2">
      <c r="A718" s="151" t="s">
        <v>85</v>
      </c>
      <c r="B718" s="92" t="s">
        <v>40</v>
      </c>
      <c r="C718" s="132" t="s">
        <v>18</v>
      </c>
      <c r="D718" s="132" t="s">
        <v>9</v>
      </c>
      <c r="E718" s="92" t="s">
        <v>187</v>
      </c>
      <c r="F718" s="92" t="s">
        <v>103</v>
      </c>
      <c r="G718" s="293">
        <v>1405.8</v>
      </c>
      <c r="H718" s="293">
        <v>1405.8</v>
      </c>
    </row>
    <row r="719" spans="1:8" ht="27" x14ac:dyDescent="0.2">
      <c r="A719" s="287" t="s">
        <v>612</v>
      </c>
      <c r="B719" s="344">
        <v>992</v>
      </c>
      <c r="C719" s="289">
        <v>13</v>
      </c>
      <c r="D719" s="289">
        <v>0</v>
      </c>
      <c r="E719" s="345"/>
      <c r="F719" s="344"/>
      <c r="G719" s="333">
        <f t="shared" ref="G719:H721" si="71">G720</f>
        <v>200</v>
      </c>
      <c r="H719" s="333">
        <f t="shared" si="71"/>
        <v>200</v>
      </c>
    </row>
    <row r="720" spans="1:8" ht="25.5" x14ac:dyDescent="0.2">
      <c r="A720" s="84" t="s">
        <v>586</v>
      </c>
      <c r="B720" s="91" t="s">
        <v>40</v>
      </c>
      <c r="C720" s="139" t="s">
        <v>67</v>
      </c>
      <c r="D720" s="139" t="s">
        <v>8</v>
      </c>
      <c r="E720" s="91" t="s">
        <v>7</v>
      </c>
      <c r="F720" s="91" t="s">
        <v>7</v>
      </c>
      <c r="G720" s="295">
        <f t="shared" si="71"/>
        <v>200</v>
      </c>
      <c r="H720" s="295">
        <f t="shared" si="71"/>
        <v>200</v>
      </c>
    </row>
    <row r="721" spans="1:8" ht="15" x14ac:dyDescent="0.2">
      <c r="A721" s="84" t="s">
        <v>613</v>
      </c>
      <c r="B721" s="91" t="s">
        <v>40</v>
      </c>
      <c r="C721" s="139" t="s">
        <v>67</v>
      </c>
      <c r="D721" s="139" t="s">
        <v>8</v>
      </c>
      <c r="E721" s="91" t="s">
        <v>614</v>
      </c>
      <c r="F721" s="91" t="s">
        <v>7</v>
      </c>
      <c r="G721" s="295">
        <f t="shared" si="71"/>
        <v>200</v>
      </c>
      <c r="H721" s="295">
        <f t="shared" si="71"/>
        <v>200</v>
      </c>
    </row>
    <row r="722" spans="1:8" ht="15" x14ac:dyDescent="0.2">
      <c r="A722" s="84" t="s">
        <v>615</v>
      </c>
      <c r="B722" s="91" t="s">
        <v>40</v>
      </c>
      <c r="C722" s="139" t="s">
        <v>67</v>
      </c>
      <c r="D722" s="139" t="s">
        <v>8</v>
      </c>
      <c r="E722" s="91" t="s">
        <v>614</v>
      </c>
      <c r="F722" s="91" t="s">
        <v>616</v>
      </c>
      <c r="G722" s="295">
        <f>G723</f>
        <v>200</v>
      </c>
      <c r="H722" s="295">
        <f>H723</f>
        <v>200</v>
      </c>
    </row>
    <row r="723" spans="1:8" ht="15" x14ac:dyDescent="0.2">
      <c r="A723" s="151" t="s">
        <v>617</v>
      </c>
      <c r="B723" s="92" t="s">
        <v>40</v>
      </c>
      <c r="C723" s="132" t="s">
        <v>67</v>
      </c>
      <c r="D723" s="132" t="s">
        <v>8</v>
      </c>
      <c r="E723" s="92" t="s">
        <v>614</v>
      </c>
      <c r="F723" s="92" t="s">
        <v>618</v>
      </c>
      <c r="G723" s="293">
        <v>200</v>
      </c>
      <c r="H723" s="293">
        <v>200</v>
      </c>
    </row>
    <row r="724" spans="1:8" ht="40.5" x14ac:dyDescent="0.2">
      <c r="A724" s="346" t="s">
        <v>73</v>
      </c>
      <c r="B724" s="136" t="s">
        <v>40</v>
      </c>
      <c r="C724" s="314" t="s">
        <v>34</v>
      </c>
      <c r="D724" s="314" t="s">
        <v>56</v>
      </c>
      <c r="E724" s="136" t="s">
        <v>7</v>
      </c>
      <c r="F724" s="136" t="s">
        <v>7</v>
      </c>
      <c r="G724" s="313">
        <f>G725+G737</f>
        <v>13451.8</v>
      </c>
      <c r="H724" s="313">
        <f>H725+H737</f>
        <v>12975.1</v>
      </c>
    </row>
    <row r="725" spans="1:8" ht="38.25" x14ac:dyDescent="0.2">
      <c r="A725" s="294" t="s">
        <v>74</v>
      </c>
      <c r="B725" s="91" t="s">
        <v>40</v>
      </c>
      <c r="C725" s="139" t="s">
        <v>34</v>
      </c>
      <c r="D725" s="139" t="s">
        <v>8</v>
      </c>
      <c r="E725" s="91" t="s">
        <v>7</v>
      </c>
      <c r="F725" s="91" t="s">
        <v>7</v>
      </c>
      <c r="G725" s="295">
        <f>G726</f>
        <v>6068.4</v>
      </c>
      <c r="H725" s="295">
        <f>H726</f>
        <v>6050</v>
      </c>
    </row>
    <row r="726" spans="1:8" ht="15" x14ac:dyDescent="0.2">
      <c r="A726" s="84" t="s">
        <v>148</v>
      </c>
      <c r="B726" s="91" t="s">
        <v>40</v>
      </c>
      <c r="C726" s="139" t="s">
        <v>34</v>
      </c>
      <c r="D726" s="139" t="s">
        <v>8</v>
      </c>
      <c r="E726" s="91" t="s">
        <v>147</v>
      </c>
      <c r="F726" s="91" t="s">
        <v>7</v>
      </c>
      <c r="G726" s="295">
        <f>G727+G732</f>
        <v>6068.4</v>
      </c>
      <c r="H726" s="295">
        <f>H727+H732</f>
        <v>6050</v>
      </c>
    </row>
    <row r="727" spans="1:8" ht="25.5" x14ac:dyDescent="0.2">
      <c r="A727" s="84" t="s">
        <v>465</v>
      </c>
      <c r="B727" s="91" t="s">
        <v>40</v>
      </c>
      <c r="C727" s="139" t="s">
        <v>34</v>
      </c>
      <c r="D727" s="139" t="s">
        <v>8</v>
      </c>
      <c r="E727" s="91" t="s">
        <v>158</v>
      </c>
      <c r="F727" s="91" t="s">
        <v>7</v>
      </c>
      <c r="G727" s="295">
        <f>G730</f>
        <v>4418.3999999999996</v>
      </c>
      <c r="H727" s="295">
        <f>H730</f>
        <v>4400</v>
      </c>
    </row>
    <row r="728" spans="1:8" ht="15" x14ac:dyDescent="0.2">
      <c r="A728" s="343" t="s">
        <v>163</v>
      </c>
      <c r="B728" s="91" t="s">
        <v>40</v>
      </c>
      <c r="C728" s="139" t="s">
        <v>34</v>
      </c>
      <c r="D728" s="139" t="s">
        <v>8</v>
      </c>
      <c r="E728" s="91" t="s">
        <v>158</v>
      </c>
      <c r="F728" s="91" t="s">
        <v>161</v>
      </c>
      <c r="G728" s="295">
        <f t="shared" ref="G728:H730" si="72">G729</f>
        <v>4418.3999999999996</v>
      </c>
      <c r="H728" s="295">
        <f t="shared" si="72"/>
        <v>4400</v>
      </c>
    </row>
    <row r="729" spans="1:8" ht="15" x14ac:dyDescent="0.2">
      <c r="A729" s="343" t="s">
        <v>55</v>
      </c>
      <c r="B729" s="91" t="s">
        <v>40</v>
      </c>
      <c r="C729" s="139" t="s">
        <v>34</v>
      </c>
      <c r="D729" s="139" t="s">
        <v>8</v>
      </c>
      <c r="E729" s="91" t="s">
        <v>158</v>
      </c>
      <c r="F729" s="91" t="s">
        <v>162</v>
      </c>
      <c r="G729" s="295">
        <f t="shared" si="72"/>
        <v>4418.3999999999996</v>
      </c>
      <c r="H729" s="295">
        <f t="shared" si="72"/>
        <v>4400</v>
      </c>
    </row>
    <row r="730" spans="1:8" ht="15" x14ac:dyDescent="0.2">
      <c r="A730" s="84" t="s">
        <v>160</v>
      </c>
      <c r="B730" s="91" t="s">
        <v>40</v>
      </c>
      <c r="C730" s="139" t="s">
        <v>34</v>
      </c>
      <c r="D730" s="139" t="s">
        <v>8</v>
      </c>
      <c r="E730" s="91" t="s">
        <v>158</v>
      </c>
      <c r="F730" s="91" t="s">
        <v>106</v>
      </c>
      <c r="G730" s="295">
        <f t="shared" si="72"/>
        <v>4418.3999999999996</v>
      </c>
      <c r="H730" s="295">
        <f t="shared" si="72"/>
        <v>4400</v>
      </c>
    </row>
    <row r="731" spans="1:8" ht="15" x14ac:dyDescent="0.2">
      <c r="A731" s="151" t="s">
        <v>64</v>
      </c>
      <c r="B731" s="92" t="s">
        <v>40</v>
      </c>
      <c r="C731" s="132" t="s">
        <v>34</v>
      </c>
      <c r="D731" s="132" t="s">
        <v>8</v>
      </c>
      <c r="E731" s="92" t="s">
        <v>158</v>
      </c>
      <c r="F731" s="92" t="s">
        <v>106</v>
      </c>
      <c r="G731" s="293">
        <v>4418.3999999999996</v>
      </c>
      <c r="H731" s="293">
        <v>4400</v>
      </c>
    </row>
    <row r="732" spans="1:8" ht="25.5" x14ac:dyDescent="0.2">
      <c r="A732" s="84" t="s">
        <v>402</v>
      </c>
      <c r="B732" s="91" t="s">
        <v>40</v>
      </c>
      <c r="C732" s="139" t="s">
        <v>34</v>
      </c>
      <c r="D732" s="139" t="s">
        <v>8</v>
      </c>
      <c r="E732" s="91" t="s">
        <v>417</v>
      </c>
      <c r="F732" s="91" t="s">
        <v>7</v>
      </c>
      <c r="G732" s="295">
        <f t="shared" ref="G732:H735" si="73">G733</f>
        <v>1650</v>
      </c>
      <c r="H732" s="295">
        <f t="shared" si="73"/>
        <v>1650</v>
      </c>
    </row>
    <row r="733" spans="1:8" ht="15" x14ac:dyDescent="0.2">
      <c r="A733" s="196" t="s">
        <v>163</v>
      </c>
      <c r="B733" s="91" t="s">
        <v>40</v>
      </c>
      <c r="C733" s="139" t="s">
        <v>34</v>
      </c>
      <c r="D733" s="139" t="s">
        <v>8</v>
      </c>
      <c r="E733" s="91" t="s">
        <v>417</v>
      </c>
      <c r="F733" s="91" t="s">
        <v>161</v>
      </c>
      <c r="G733" s="295">
        <f t="shared" si="73"/>
        <v>1650</v>
      </c>
      <c r="H733" s="295">
        <f t="shared" si="73"/>
        <v>1650</v>
      </c>
    </row>
    <row r="734" spans="1:8" ht="15" x14ac:dyDescent="0.2">
      <c r="A734" s="196" t="s">
        <v>55</v>
      </c>
      <c r="B734" s="91" t="s">
        <v>40</v>
      </c>
      <c r="C734" s="139" t="s">
        <v>34</v>
      </c>
      <c r="D734" s="139" t="s">
        <v>8</v>
      </c>
      <c r="E734" s="91" t="s">
        <v>417</v>
      </c>
      <c r="F734" s="91" t="s">
        <v>162</v>
      </c>
      <c r="G734" s="295">
        <f t="shared" si="73"/>
        <v>1650</v>
      </c>
      <c r="H734" s="295">
        <f t="shared" si="73"/>
        <v>1650</v>
      </c>
    </row>
    <row r="735" spans="1:8" ht="15" x14ac:dyDescent="0.2">
      <c r="A735" s="84" t="s">
        <v>160</v>
      </c>
      <c r="B735" s="91" t="s">
        <v>40</v>
      </c>
      <c r="C735" s="139" t="s">
        <v>34</v>
      </c>
      <c r="D735" s="139" t="s">
        <v>8</v>
      </c>
      <c r="E735" s="91" t="s">
        <v>417</v>
      </c>
      <c r="F735" s="91" t="s">
        <v>106</v>
      </c>
      <c r="G735" s="295">
        <f t="shared" si="73"/>
        <v>1650</v>
      </c>
      <c r="H735" s="295">
        <f t="shared" si="73"/>
        <v>1650</v>
      </c>
    </row>
    <row r="736" spans="1:8" ht="15" x14ac:dyDescent="0.2">
      <c r="A736" s="151" t="s">
        <v>65</v>
      </c>
      <c r="B736" s="92" t="s">
        <v>40</v>
      </c>
      <c r="C736" s="132" t="s">
        <v>34</v>
      </c>
      <c r="D736" s="132" t="s">
        <v>8</v>
      </c>
      <c r="E736" s="92" t="s">
        <v>417</v>
      </c>
      <c r="F736" s="92" t="s">
        <v>106</v>
      </c>
      <c r="G736" s="293">
        <v>1650</v>
      </c>
      <c r="H736" s="293">
        <v>1650</v>
      </c>
    </row>
    <row r="737" spans="1:8" ht="15" x14ac:dyDescent="0.2">
      <c r="A737" s="294" t="s">
        <v>75</v>
      </c>
      <c r="B737" s="91" t="s">
        <v>40</v>
      </c>
      <c r="C737" s="139" t="s">
        <v>34</v>
      </c>
      <c r="D737" s="139" t="s">
        <v>18</v>
      </c>
      <c r="E737" s="91"/>
      <c r="F737" s="91"/>
      <c r="G737" s="295">
        <f t="shared" ref="G737:H740" si="74">G738</f>
        <v>7383.4</v>
      </c>
      <c r="H737" s="295">
        <f t="shared" si="74"/>
        <v>6925.1</v>
      </c>
    </row>
    <row r="738" spans="1:8" ht="15" x14ac:dyDescent="0.2">
      <c r="A738" s="84" t="s">
        <v>148</v>
      </c>
      <c r="B738" s="91" t="s">
        <v>40</v>
      </c>
      <c r="C738" s="139" t="s">
        <v>34</v>
      </c>
      <c r="D738" s="139" t="s">
        <v>18</v>
      </c>
      <c r="E738" s="91" t="s">
        <v>147</v>
      </c>
      <c r="F738" s="91" t="s">
        <v>7</v>
      </c>
      <c r="G738" s="295">
        <f t="shared" si="74"/>
        <v>7383.4</v>
      </c>
      <c r="H738" s="295">
        <f t="shared" si="74"/>
        <v>6925.1</v>
      </c>
    </row>
    <row r="739" spans="1:8" ht="25.5" x14ac:dyDescent="0.2">
      <c r="A739" s="343" t="s">
        <v>157</v>
      </c>
      <c r="B739" s="91" t="s">
        <v>40</v>
      </c>
      <c r="C739" s="139" t="s">
        <v>34</v>
      </c>
      <c r="D739" s="139" t="s">
        <v>18</v>
      </c>
      <c r="E739" s="91" t="s">
        <v>159</v>
      </c>
      <c r="F739" s="91" t="s">
        <v>7</v>
      </c>
      <c r="G739" s="295">
        <f t="shared" si="74"/>
        <v>7383.4</v>
      </c>
      <c r="H739" s="295">
        <f t="shared" si="74"/>
        <v>6925.1</v>
      </c>
    </row>
    <row r="740" spans="1:8" ht="15" x14ac:dyDescent="0.2">
      <c r="A740" s="343" t="s">
        <v>163</v>
      </c>
      <c r="B740" s="91" t="s">
        <v>40</v>
      </c>
      <c r="C740" s="139" t="s">
        <v>34</v>
      </c>
      <c r="D740" s="139" t="s">
        <v>18</v>
      </c>
      <c r="E740" s="91" t="s">
        <v>159</v>
      </c>
      <c r="F740" s="91" t="s">
        <v>161</v>
      </c>
      <c r="G740" s="295">
        <f t="shared" si="74"/>
        <v>7383.4</v>
      </c>
      <c r="H740" s="295">
        <f t="shared" si="74"/>
        <v>6925.1</v>
      </c>
    </row>
    <row r="741" spans="1:8" ht="15" x14ac:dyDescent="0.2">
      <c r="A741" s="343" t="s">
        <v>55</v>
      </c>
      <c r="B741" s="91" t="s">
        <v>40</v>
      </c>
      <c r="C741" s="139" t="s">
        <v>34</v>
      </c>
      <c r="D741" s="139" t="s">
        <v>18</v>
      </c>
      <c r="E741" s="91" t="s">
        <v>159</v>
      </c>
      <c r="F741" s="91" t="s">
        <v>162</v>
      </c>
      <c r="G741" s="295">
        <f>G742</f>
        <v>7383.4</v>
      </c>
      <c r="H741" s="295">
        <f>H742</f>
        <v>6925.1</v>
      </c>
    </row>
    <row r="742" spans="1:8" ht="15" x14ac:dyDescent="0.2">
      <c r="A742" s="151" t="s">
        <v>75</v>
      </c>
      <c r="B742" s="92" t="s">
        <v>40</v>
      </c>
      <c r="C742" s="132" t="s">
        <v>34</v>
      </c>
      <c r="D742" s="132" t="s">
        <v>18</v>
      </c>
      <c r="E742" s="92" t="s">
        <v>159</v>
      </c>
      <c r="F742" s="92" t="s">
        <v>107</v>
      </c>
      <c r="G742" s="293">
        <v>7383.4</v>
      </c>
      <c r="H742" s="293">
        <v>6925.1</v>
      </c>
    </row>
    <row r="743" spans="1:8" ht="25.5" x14ac:dyDescent="0.2">
      <c r="A743" s="347" t="s">
        <v>619</v>
      </c>
      <c r="B743" s="348" t="s">
        <v>40</v>
      </c>
      <c r="C743" s="348">
        <v>99</v>
      </c>
      <c r="D743" s="348" t="s">
        <v>56</v>
      </c>
      <c r="E743" s="348"/>
      <c r="F743" s="348"/>
      <c r="G743" s="349">
        <f t="shared" ref="G743:H747" si="75">G744</f>
        <v>17000</v>
      </c>
      <c r="H743" s="349">
        <f t="shared" si="75"/>
        <v>34600</v>
      </c>
    </row>
    <row r="744" spans="1:8" ht="15" x14ac:dyDescent="0.2">
      <c r="A744" s="350" t="s">
        <v>587</v>
      </c>
      <c r="B744" s="351" t="s">
        <v>40</v>
      </c>
      <c r="C744" s="351">
        <v>99</v>
      </c>
      <c r="D744" s="351">
        <v>99</v>
      </c>
      <c r="E744" s="352"/>
      <c r="F744" s="351"/>
      <c r="G744" s="353">
        <f t="shared" si="75"/>
        <v>17000</v>
      </c>
      <c r="H744" s="353">
        <f t="shared" si="75"/>
        <v>34600</v>
      </c>
    </row>
    <row r="745" spans="1:8" ht="15" x14ac:dyDescent="0.2">
      <c r="A745" s="350" t="s">
        <v>148</v>
      </c>
      <c r="B745" s="351" t="s">
        <v>40</v>
      </c>
      <c r="C745" s="351">
        <v>99</v>
      </c>
      <c r="D745" s="351">
        <v>99</v>
      </c>
      <c r="E745" s="352" t="s">
        <v>147</v>
      </c>
      <c r="F745" s="351"/>
      <c r="G745" s="353">
        <f t="shared" si="75"/>
        <v>17000</v>
      </c>
      <c r="H745" s="353">
        <f t="shared" si="75"/>
        <v>34600</v>
      </c>
    </row>
    <row r="746" spans="1:8" ht="15" x14ac:dyDescent="0.2">
      <c r="A746" s="350" t="s">
        <v>587</v>
      </c>
      <c r="B746" s="351" t="s">
        <v>40</v>
      </c>
      <c r="C746" s="351">
        <v>99</v>
      </c>
      <c r="D746" s="351">
        <v>99</v>
      </c>
      <c r="E746" s="352" t="s">
        <v>620</v>
      </c>
      <c r="F746" s="351"/>
      <c r="G746" s="353">
        <f t="shared" si="75"/>
        <v>17000</v>
      </c>
      <c r="H746" s="353">
        <f t="shared" si="75"/>
        <v>34600</v>
      </c>
    </row>
    <row r="747" spans="1:8" ht="15" x14ac:dyDescent="0.2">
      <c r="A747" s="350" t="s">
        <v>175</v>
      </c>
      <c r="B747" s="351" t="s">
        <v>40</v>
      </c>
      <c r="C747" s="351">
        <v>99</v>
      </c>
      <c r="D747" s="351">
        <v>99</v>
      </c>
      <c r="E747" s="352" t="s">
        <v>620</v>
      </c>
      <c r="F747" s="351">
        <v>800</v>
      </c>
      <c r="G747" s="353">
        <f t="shared" si="75"/>
        <v>17000</v>
      </c>
      <c r="H747" s="353">
        <f t="shared" si="75"/>
        <v>34600</v>
      </c>
    </row>
    <row r="748" spans="1:8" ht="15" x14ac:dyDescent="0.2">
      <c r="A748" s="354" t="s">
        <v>621</v>
      </c>
      <c r="B748" s="355" t="s">
        <v>40</v>
      </c>
      <c r="C748" s="356">
        <v>99</v>
      </c>
      <c r="D748" s="356">
        <v>99</v>
      </c>
      <c r="E748" s="355" t="s">
        <v>620</v>
      </c>
      <c r="F748" s="355">
        <v>880</v>
      </c>
      <c r="G748" s="357">
        <v>17000</v>
      </c>
      <c r="H748" s="357">
        <v>34600</v>
      </c>
    </row>
  </sheetData>
  <customSheetViews>
    <customSheetView guid="{D783EC69-F0E8-4E94-8F64-266B49B321AA}" showPageBreaks="1" view="pageBreakPreview">
      <selection activeCell="G13" sqref="G13"/>
      <pageMargins left="0.70866141732283472" right="0.70866141732283472" top="0.74803149606299213" bottom="0.74803149606299213" header="0.31496062992125984" footer="0.31496062992125984"/>
      <pageSetup paperSize="9" scale="72" orientation="portrait" verticalDpi="0" r:id="rId1"/>
    </customSheetView>
    <customSheetView guid="{1C060685-541B-49B8-81E5-C9855E92EF71}" showPageBreaks="1" view="pageBreakPreview">
      <selection activeCell="G13" sqref="G13"/>
      <pageMargins left="0.70866141732283472" right="0.70866141732283472" top="0.74803149606299213" bottom="0.74803149606299213" header="0.31496062992125984" footer="0.31496062992125984"/>
      <pageSetup paperSize="9" scale="72" orientation="portrait" verticalDpi="0" r:id="rId2"/>
    </customSheetView>
    <customSheetView guid="{EA1929C7-85F7-40DE-826A-94377FC9966E}" topLeftCell="A301">
      <selection activeCell="E305" sqref="E305"/>
      <pageMargins left="0.7" right="0.7" top="0.75" bottom="0.75" header="0.3" footer="0.3"/>
      <pageSetup paperSize="9" orientation="portrait" r:id="rId3"/>
    </customSheetView>
    <customSheetView guid="{DA15D12B-B687-4104-AF35-4470F046E021}" topLeftCell="A52">
      <selection activeCell="B19" sqref="B19"/>
      <pageMargins left="0.7" right="0.7" top="0.75" bottom="0.75" header="0.3" footer="0.3"/>
      <pageSetup paperSize="9" orientation="portrait" r:id="rId4"/>
    </customSheetView>
    <customSheetView guid="{167491D8-6D6D-447D-A119-5E65D8431081}" showPageBreaks="1" view="pageBreakPreview">
      <selection activeCell="G13" sqref="G13"/>
      <pageMargins left="0.70866141732283472" right="0.70866141732283472" top="0.74803149606299213" bottom="0.74803149606299213" header="0.31496062992125984" footer="0.31496062992125984"/>
      <pageSetup paperSize="9" scale="72" orientation="portrait" verticalDpi="0" r:id="rId5"/>
    </customSheetView>
    <customSheetView guid="{34CA7316-21D3-43B0-B4D3-6E9FC18023BF}" showPageBreaks="1" view="pageBreakPreview">
      <selection activeCell="G13" sqref="G13"/>
      <pageMargins left="0.70866141732283472" right="0.70866141732283472" top="0.74803149606299213" bottom="0.74803149606299213" header="0.31496062992125984" footer="0.31496062992125984"/>
      <pageSetup paperSize="9" scale="72" orientation="portrait" verticalDpi="0" r:id="rId6"/>
    </customSheetView>
  </customSheetViews>
  <mergeCells count="2">
    <mergeCell ref="A9:H9"/>
    <mergeCell ref="A5:H5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1</vt:lpstr>
      <vt:lpstr>2014 </vt:lpstr>
      <vt:lpstr>2014 год</vt:lpstr>
      <vt:lpstr>2015-2016</vt:lpstr>
      <vt:lpstr>2015-2016 годы</vt:lpstr>
      <vt:lpstr>'2014 год'!Заголовки_для_печати</vt:lpstr>
      <vt:lpstr>'2014 '!Область_печати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Усова СВ</cp:lastModifiedBy>
  <cp:lastPrinted>2014-06-09T04:59:01Z</cp:lastPrinted>
  <dcterms:created xsi:type="dcterms:W3CDTF">2003-12-05T21:14:57Z</dcterms:created>
  <dcterms:modified xsi:type="dcterms:W3CDTF">2014-06-09T05:03:58Z</dcterms:modified>
</cp:coreProperties>
</file>