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45" windowWidth="9570" windowHeight="10275" firstSheet="1" activeTab="1"/>
  </bookViews>
  <sheets>
    <sheet name="1" sheetId="1" r:id="rId1"/>
    <sheet name="2014 год" sheetId="3" r:id="rId2"/>
  </sheets>
  <definedNames>
    <definedName name="_xlnm._FilterDatabase" localSheetId="1" hidden="1">'2014 год'!$A$8:$F$1131</definedName>
    <definedName name="Z_01485E0A_3CC8_4E53_810C_4CCEB0F47372_.wvu.FilterData" localSheetId="1" hidden="1">'2014 год'!$A$8:$F$1131</definedName>
    <definedName name="Z_01ACAFE8_2559_428B_BDCD_23D84D64DBD4_.wvu.FilterData" localSheetId="1" hidden="1">'2014 год'!$A$8:$F$1131</definedName>
    <definedName name="Z_01D26511_270A_4750_A930_03BBE2B61DDD_.wvu.FilterData" localSheetId="1" hidden="1">'2014 год'!$A$8:$F$1084</definedName>
    <definedName name="Z_023B24DA_7EE1_48F5_8C13_88FD84B80F55_.wvu.FilterData" localSheetId="1" hidden="1">'2014 год'!$A$8:$F$1131</definedName>
    <definedName name="Z_036B103F_4412_496B_B961_AE093F01CB83_.wvu.FilterData" localSheetId="1" hidden="1">'2014 год'!$A$8:$F$1131</definedName>
    <definedName name="Z_036C9AC6_7AE3_466F_AE28_17F942CBE41F_.wvu.FilterData" localSheetId="1" hidden="1">'2014 год'!$A$11:$F$1131</definedName>
    <definedName name="Z_03832DC8_6D64_4ED7_94C3_6802514517C8_.wvu.FilterData" localSheetId="1" hidden="1">'2014 год'!$A$8:$F$1084</definedName>
    <definedName name="Z_041859AE_2011_481C_90EF_147F0B3085A2_.wvu.FilterData" localSheetId="1" hidden="1">'2014 год'!$A$11:$F$1131</definedName>
    <definedName name="Z_04F8D191_BA7E_4D7C_BC3E_FBB4A8939D36_.wvu.FilterData" localSheetId="1" hidden="1">'2014 год'!$A$8:$F$1131</definedName>
    <definedName name="Z_06040498_F2E2_49A5_A4AE_267ABFBEBAF0_.wvu.FilterData" localSheetId="1" hidden="1">'2014 год'!$A$11:$F$1131</definedName>
    <definedName name="Z_06AAC222_3DCA_4BD7_B5F5_24B19EFE45BD_.wvu.FilterData" localSheetId="1" hidden="1">'2014 год'!$A$8:$F$1131</definedName>
    <definedName name="Z_07455A92_EDA6_4B93_BA65_AA18AFD091A0_.wvu.FilterData" localSheetId="1" hidden="1">'2014 год'!$A$8:$F$1131</definedName>
    <definedName name="Z_07770722_C194_4076_A529_2DA52B322D0D_.wvu.FilterData" localSheetId="1" hidden="1">'2014 год'!$A$8:$F$1084</definedName>
    <definedName name="Z_07C2FB7E_4C47_4802_9DEA_7C408393B259_.wvu.FilterData" localSheetId="1" hidden="1">'2014 год'!$A$8:$F$1131</definedName>
    <definedName name="Z_07E75D03_B65E_44F3_A365_79DF1C4196E9_.wvu.FilterData" localSheetId="1" hidden="1">'2014 год'!$A$11:$G$1131</definedName>
    <definedName name="Z_08237599_FE04_45EB_8B47_52B7D960BD17_.wvu.FilterData" localSheetId="1" hidden="1">'2014 год'!$A$8:$F$1131</definedName>
    <definedName name="Z_084227BD_78E6_4C87_B5D7_9DFF722D23B9_.wvu.FilterData" localSheetId="1" hidden="1">'2014 год'!$A$8:$F$1131</definedName>
    <definedName name="Z_08EE78E2_33AA_4754_A5E0_3460B124E2F2_.wvu.FilterData" localSheetId="1" hidden="1">'2014 год'!$A$8:$F$1131</definedName>
    <definedName name="Z_0935665E_7523_43B1_9D1F_26B5DD81668E_.wvu.FilterData" localSheetId="1" hidden="1">'2014 год'!$A$8:$F$1131</definedName>
    <definedName name="Z_0938A432_AAF2_4958_A19E_1B568007172B_.wvu.FilterData" localSheetId="1" hidden="1">'2014 год'!$A$8:$F$1084</definedName>
    <definedName name="Z_09B497FA_C94C_4FAB_BCF2_AF24BC36F959_.wvu.FilterData" localSheetId="1" hidden="1">'2014 год'!$A$8:$F$1131</definedName>
    <definedName name="Z_0A312679_9F75_42F7_A03D_AC8F847E6119_.wvu.FilterData" localSheetId="1" hidden="1">'2014 год'!$A$8:$F$1131</definedName>
    <definedName name="Z_0A4620E8_0863_46A8_B6C8_812DFAB4686B_.wvu.FilterData" localSheetId="1" hidden="1">'2014 год'!$A$8:$F$1131</definedName>
    <definedName name="Z_0AADBC3F_CDA7_44F9_B301_CCED67B9931D_.wvu.FilterData" localSheetId="1" hidden="1">'2014 год'!$A$8:$F$1084</definedName>
    <definedName name="Z_0AB30962_2963_46FA_BB59_DD11D3A811F4_.wvu.FilterData" localSheetId="1" hidden="1">'2014 год'!$A$8:$F$1131</definedName>
    <definedName name="Z_0B8B4C82_B112_4AC4_85F0_F0993751A30C_.wvu.FilterData" localSheetId="1" hidden="1">'2014 год'!$A$8:$F$1131</definedName>
    <definedName name="Z_0BAC3759_3662_41DD_8854_C9C921DF9B91_.wvu.FilterData" localSheetId="1" hidden="1">'2014 год'!$A$8:$F$1131</definedName>
    <definedName name="Z_0D9573CE_2FA6_4D5B_B1B4_22C7CDAB3458_.wvu.FilterData" localSheetId="1" hidden="1">'2014 год'!$A$8:$F$1084</definedName>
    <definedName name="Z_0E0CB980_E9A1_43FC_93CC_453FB500F085_.wvu.FilterData" localSheetId="1" hidden="1">'2014 год'!$A$8:$F$1131</definedName>
    <definedName name="Z_0EC69AF3_6E8D_41F1_9994_CA6B60042D61_.wvu.FilterData" localSheetId="1" hidden="1">'2014 год'!$A$8:$F$1084</definedName>
    <definedName name="Z_0EC934A2_B9EC_4ADD_8537_FF579D9BDD75_.wvu.FilterData" localSheetId="1" hidden="1">'2014 год'!$A$8:$F$1131</definedName>
    <definedName name="Z_0F740238_1117_4135_BB06_BACFD644C737_.wvu.FilterData" localSheetId="1" hidden="1">'2014 год'!$A$8:$F$1084</definedName>
    <definedName name="Z_0FACCC27_026A_49CF_8C98_0FF992F74D9B_.wvu.FilterData" localSheetId="1" hidden="1">'2014 год'!$A$8:$F$1131</definedName>
    <definedName name="Z_105059D6_9C1E_4ABF_9D23_B56BA24F19BA_.wvu.FilterData" localSheetId="1" hidden="1">'2014 год'!$A$8:$F$1131</definedName>
    <definedName name="Z_1179E7FE_2B08_4258_BF19_A1CE2E7D2FC6_.wvu.FilterData" localSheetId="1" hidden="1">'2014 год'!$A$8:$F$1131</definedName>
    <definedName name="Z_1335F88E_5C1B_45C4_AEF5_DCB1F351776D_.wvu.FilterData" localSheetId="1" hidden="1">'2014 год'!$A$8:$F$1131</definedName>
    <definedName name="Z_152D13AA_5208_4CBF_AE7A_D2527615E398_.wvu.FilterData" localSheetId="1" hidden="1">'2014 год'!$A$8:$F$1131</definedName>
    <definedName name="Z_1579B769_52E1_43AD_998C_37FC2C837421_.wvu.FilterData" localSheetId="1" hidden="1">'2014 год'!$A$8:$F$1131</definedName>
    <definedName name="Z_163B8715_85B8_471E_B260_0B77DCF30478_.wvu.FilterData" localSheetId="1" hidden="1">'2014 год'!$A$8:$F$1131</definedName>
    <definedName name="Z_167491D8_6D6D_447D_A119_5E65D8431081_.wvu.Cols" localSheetId="1" hidden="1">'2014 год'!$G:$H</definedName>
    <definedName name="Z_167491D8_6D6D_447D_A119_5E65D8431081_.wvu.FilterData" localSheetId="1" hidden="1">'2014 год'!$A$8:$F$1131</definedName>
    <definedName name="Z_167491D8_6D6D_447D_A119_5E65D8431081_.wvu.PrintArea" localSheetId="1" hidden="1">'2014 год'!$A$1:$I$1131</definedName>
    <definedName name="Z_167491D8_6D6D_447D_A119_5E65D8431081_.wvu.PrintTitles" localSheetId="1" hidden="1">'2014 год'!$9:$10</definedName>
    <definedName name="Z_16C135C9_94AB_472D_93D8_5C1DA8432321_.wvu.FilterData" localSheetId="1" hidden="1">'2014 год'!$A$8:$F$1084</definedName>
    <definedName name="Z_16C135C9_94AB_472D_93D8_5C1DA8432321_.wvu.PrintArea" localSheetId="0" hidden="1">'1'!#REF!</definedName>
    <definedName name="Z_16C135C9_94AB_472D_93D8_5C1DA8432321_.wvu.PrintArea" localSheetId="1" hidden="1">'2014 год'!$A$6:$F$1084</definedName>
    <definedName name="Z_16C135C9_94AB_472D_93D8_5C1DA8432321_.wvu.PrintTitles" localSheetId="1" hidden="1">'2014 год'!$9:$10</definedName>
    <definedName name="Z_16F666D1_C44A_4B26_BC8D_90D2AA909442_.wvu.FilterData" localSheetId="1" hidden="1">'2014 год'!$A$8:$F$1131</definedName>
    <definedName name="Z_17416175_30CA_4568_8AF8_3F0279D3A0E3_.wvu.FilterData" localSheetId="1" hidden="1">'2014 год'!$A$8:$F$1084</definedName>
    <definedName name="Z_1811BA39_143F_482B_A4C8_52C37919CE41_.wvu.FilterData" localSheetId="1" hidden="1">'2014 год'!$A$8:$F$1131</definedName>
    <definedName name="Z_184B6668_403B_48C9_B1C4_7E34F237B949_.wvu.FilterData" localSheetId="1" hidden="1">'2014 год'!$A$8:$F$1131</definedName>
    <definedName name="Z_18A11879_EC64_4FEE_AE5E_760F3730A33A_.wvu.FilterData" localSheetId="1" hidden="1">'2014 год'!$A$8:$F$1131</definedName>
    <definedName name="Z_18B69824_3244_48A5_8081_90250379CED2_.wvu.FilterData" localSheetId="1" hidden="1">'2014 год'!$A$8:$F$1131</definedName>
    <definedName name="Z_18DA4211_C1A8_4AEA_A88D_04CC8F36FDA3_.wvu.FilterData" localSheetId="1" hidden="1">'2014 год'!$A$8:$F$1084</definedName>
    <definedName name="Z_1A598C48_94DC_48C4_A7F0_4CF8286A5225_.wvu.FilterData" localSheetId="1" hidden="1">'2014 год'!$A$8:$F$1131</definedName>
    <definedName name="Z_1C060685_541B_49B8_81E5_C9855E92EF71_.wvu.Cols" localSheetId="1" hidden="1">'2014 год'!#REF!</definedName>
    <definedName name="Z_1C060685_541B_49B8_81E5_C9855E92EF71_.wvu.FilterData" localSheetId="1" hidden="1">'2014 год'!$A$8:$F$1131</definedName>
    <definedName name="Z_1C060685_541B_49B8_81E5_C9855E92EF71_.wvu.PrintArea" localSheetId="1" hidden="1">'2014 год'!$A$1:$G$1131</definedName>
    <definedName name="Z_1C29B5A3_1A43_41C7_87F8_C5550168ECA0_.wvu.FilterData" localSheetId="1" hidden="1">'2014 год'!$A$8:$F$1084</definedName>
    <definedName name="Z_1CAAAC7E_BF88_4E29_8F2C_6B258CA891CB_.wvu.FilterData" localSheetId="1" hidden="1">'2014 год'!$A$8:$F$1131</definedName>
    <definedName name="Z_1D143C16_ADFD_456C_8495_AD2E4781EB7A_.wvu.FilterData" localSheetId="1" hidden="1">'2014 год'!$A$8:$F$1131</definedName>
    <definedName name="Z_1D1D211C_E4F7_435E_85D8_9BCC191C761F_.wvu.FilterData" localSheetId="1" hidden="1">'2014 год'!$A$8:$F$1084</definedName>
    <definedName name="Z_1D233209_08DA_49F0_88CF_D3EA4EFED16A_.wvu.FilterData" localSheetId="1" hidden="1">'2014 год'!$A$8:$F$1131</definedName>
    <definedName name="Z_1DD540E2_1A89_4DA6_AEB5_115E2044A31F_.wvu.FilterData" localSheetId="1" hidden="1">'2014 год'!$A$8:$F$1084</definedName>
    <definedName name="Z_1E1CAACA_FCE9_42CE_A93A_B0BFFA628011_.wvu.FilterData" localSheetId="1" hidden="1">'2014 год'!$A$8:$F$1131</definedName>
    <definedName name="Z_1E462B95_1CC6_4470_8A15_50655F4FD348_.wvu.FilterData" localSheetId="1" hidden="1">'2014 год'!$A$8:$F$1084</definedName>
    <definedName name="Z_1E466A31_D1EC_4147_ADF2_745A7FF3D60C_.wvu.FilterData" localSheetId="1" hidden="1">'2014 год'!$A$8:$F$1131</definedName>
    <definedName name="Z_1F5F26B2_71F8_40D2_9B14_F83C4E99AE51_.wvu.FilterData" localSheetId="1" hidden="1">'2014 год'!$A$8:$F$1084</definedName>
    <definedName name="Z_1FB463F4_2F92_4951_BF3B_22934E4DDF23_.wvu.FilterData" localSheetId="1" hidden="1">'2014 год'!$A$8:$F$1084</definedName>
    <definedName name="Z_201E4A2B_C380_4704_AD50_22F4AADE2A63_.wvu.FilterData" localSheetId="1" hidden="1">'2014 год'!$A$8:$F$1084</definedName>
    <definedName name="Z_20285BEB_BD1B_46B1_8FA6_BA4BE5781E3A_.wvu.FilterData" localSheetId="1" hidden="1">'2014 год'!$A$11:$F$1131</definedName>
    <definedName name="Z_20287FCD_37CF_4076_B4F7_AFB0E4AEA664_.wvu.FilterData" localSheetId="1" hidden="1">'2014 год'!$A$8:$F$1131</definedName>
    <definedName name="Z_20835D8E_94C2_487C_AC4E_ED4722E43B00_.wvu.FilterData" localSheetId="1" hidden="1">'2014 год'!$A$8:$F$1084</definedName>
    <definedName name="Z_20EC23B5_B485_44A6_89CB_3EB8AF394C37_.wvu.FilterData" localSheetId="1" hidden="1">'2014 год'!$A$8:$F$1131</definedName>
    <definedName name="Z_20F08A1B_20F7_4B29_BA8C_338CD14725E7_.wvu.FilterData" localSheetId="1" hidden="1">'2014 год'!$A$8:$F$1084</definedName>
    <definedName name="Z_2301F651_1CCC_45A7_9242_0A39A33735DC_.wvu.FilterData" localSheetId="1" hidden="1">'2014 год'!$A$8:$F$1131</definedName>
    <definedName name="Z_23B572C0_5AE0_4D2B_B827_461CEE71ADAD_.wvu.FilterData" localSheetId="1" hidden="1">'2014 год'!$A$8:$F$1084</definedName>
    <definedName name="Z_2550B539_4B9A_4E12_8E3C_D91BCD812AA4_.wvu.FilterData" localSheetId="1" hidden="1">'2014 год'!$A$8:$F$1131</definedName>
    <definedName name="Z_262C047B_3232_4D96_B860_63BDE0FAD674_.wvu.FilterData" localSheetId="1" hidden="1">'2014 год'!$A$8:$F$1131</definedName>
    <definedName name="Z_26666950_7B7E_4C80_A319_68E27CF2C901_.wvu.FilterData" localSheetId="1" hidden="1">'2014 год'!$A$8:$F$1131</definedName>
    <definedName name="Z_26D334A5_C7A4_470F_9868_2E20D240BAAB_.wvu.FilterData" localSheetId="1" hidden="1">'2014 год'!$A$8:$F$1084</definedName>
    <definedName name="Z_26EA592F_540A_4F2E_91F0_6E107643B70C_.wvu.FilterData" localSheetId="1" hidden="1">'2014 год'!$A$8:$F$1131</definedName>
    <definedName name="Z_27388E48_9C14_43B8_B4A6_C752CD83E153_.wvu.FilterData" localSheetId="1" hidden="1">'2014 год'!$A$8:$F$1084</definedName>
    <definedName name="Z_2788703C_E465_488A_804A_CD102096A28D_.wvu.FilterData" localSheetId="1" hidden="1">'2014 год'!$A$8:$F$1084</definedName>
    <definedName name="Z_2938E938_3CE7_4B41_B8BA_1D74087E9DA4_.wvu.FilterData" localSheetId="1" hidden="1">'2014 год'!$A$8:$F$1131</definedName>
    <definedName name="Z_2989CB6B_0895_479A_8090_247610F1868B_.wvu.FilterData" localSheetId="1" hidden="1">'2014 год'!$A$8:$F$1131</definedName>
    <definedName name="Z_29AB9C15_3101_4012_A75E_AEA38357787D_.wvu.FilterData" localSheetId="1" hidden="1">'2014 год'!$A$8:$F$1131</definedName>
    <definedName name="Z_2A7E352A_DF91_4DD4_97C6_5D903871A365_.wvu.FilterData" localSheetId="1" hidden="1">'2014 год'!$A$8:$F$1131</definedName>
    <definedName name="Z_2AA567BD_3DC8_4294_97EE_1414B9844668_.wvu.FilterData" localSheetId="1" hidden="1">'2014 год'!$A$8:$F$1131</definedName>
    <definedName name="Z_2ADC3093_5522_49F0_84B5_1ADF0A209C13_.wvu.FilterData" localSheetId="1" hidden="1">'2014 год'!$A$8:$F$1084</definedName>
    <definedName name="Z_2B8A2E2F_34CD_4A73_80B0_2A7FC8A9C4FD_.wvu.FilterData" localSheetId="1" hidden="1">'2014 год'!$A$8:$F$1084</definedName>
    <definedName name="Z_2BA4A7A8_80CD_4FE1_BA9C_2E3FDE25AA1D_.wvu.FilterData" localSheetId="1" hidden="1">'2014 год'!$A$8:$F$1084</definedName>
    <definedName name="Z_2C20CE73_76CE_49EF_9C5C_82A537464676_.wvu.FilterData" localSheetId="1" hidden="1">'2014 год'!$A$8:$F$1131</definedName>
    <definedName name="Z_2CBFA8FD_5557_477C_ADCC_D1649B48FF26_.wvu.FilterData" localSheetId="1" hidden="1">'2014 год'!$A$8:$F$1131</definedName>
    <definedName name="Z_2CC00D77_39F2_4E47_BBA4_A3F8E85265FC_.wvu.FilterData" localSheetId="1" hidden="1">'2014 год'!$A$8:$F$1084</definedName>
    <definedName name="Z_2CD18BE6_9F1C_4E98_B644_12805E4E086C_.wvu.FilterData" localSheetId="1" hidden="1">'2014 год'!$A$8:$F$1084</definedName>
    <definedName name="Z_2D1F7A33_09AE_46BF_96CC_E47D31065421_.wvu.FilterData" localSheetId="1" hidden="1">'2014 год'!$A$8:$F$1131</definedName>
    <definedName name="Z_2F2D79B0_5674_42B4_A028_59E60146B088_.wvu.FilterData" localSheetId="1" hidden="1">'2014 год'!$A$8:$F$1084</definedName>
    <definedName name="Z_2F59CC07_2BE2_45EB_9145_1C2327618AD8_.wvu.FilterData" localSheetId="1" hidden="1">'2014 год'!$A$8:$F$1131</definedName>
    <definedName name="Z_30C5686C_CD74_4995_BD3D_B7A0EAFA7686_.wvu.FilterData" localSheetId="1" hidden="1">'2014 год'!$A$11:$F$1131</definedName>
    <definedName name="Z_30C71730_661E_4F2F_9F9C_DE5ABFD0F18C_.wvu.FilterData" localSheetId="1" hidden="1">'2014 год'!$A$8:$F$1131</definedName>
    <definedName name="Z_30CC1E97_5C4F_400A_8AB0_284135BE9A9F_.wvu.FilterData" localSheetId="1" hidden="1">'2014 год'!$A$8:$F$1131</definedName>
    <definedName name="Z_30F8596E_B575_4EAF_8901_4BFC09A5C06B_.wvu.FilterData" localSheetId="1" hidden="1">'2014 год'!$A$8:$F$1084</definedName>
    <definedName name="Z_31265C14_8474_48E4_BADE_268998DF9E01_.wvu.FilterData" localSheetId="1" hidden="1">'2014 год'!$A$8:$F$1084</definedName>
    <definedName name="Z_317CD477_3AD4_482A_AF07_EEB4C18E49DE_.wvu.FilterData" localSheetId="1" hidden="1">'2014 год'!$A$8:$F$1131</definedName>
    <definedName name="Z_31AB95D6_A67D_472B_B4AF_A6C80D7C10B4_.wvu.FilterData" localSheetId="1" hidden="1">'2014 год'!$A$8:$F$1131</definedName>
    <definedName name="Z_31C54A89_D172_4A87_B601_9B991364CEE1_.wvu.FilterData" localSheetId="1" hidden="1">'2014 год'!$A$8:$F$1084</definedName>
    <definedName name="Z_3310EC00_E317_4268_B5C8_F3049D5842E8_.wvu.FilterData" localSheetId="1" hidden="1">'2014 год'!$A$8:$F$1131</definedName>
    <definedName name="Z_3449C47B_51AB_40A8_B2A2_08B69719CE86_.wvu.FilterData" localSheetId="1" hidden="1">'2014 год'!$A$8:$F$1084</definedName>
    <definedName name="Z_344C775E_6305_4AC8_8A67_7CD48C4A6FC0_.wvu.FilterData" localSheetId="1" hidden="1">'2014 год'!$A$8:$F$1131</definedName>
    <definedName name="Z_34CA7316_21D3_43B0_B4D3_6E9FC18023BF_.wvu.FilterData" localSheetId="1" hidden="1">'2014 год'!$A$11:$F$1131</definedName>
    <definedName name="Z_34CA7316_21D3_43B0_B4D3_6E9FC18023BF_.wvu.PrintArea" localSheetId="0" hidden="1">'1'!#REF!</definedName>
    <definedName name="Z_34CA7316_21D3_43B0_B4D3_6E9FC18023BF_.wvu.PrintArea" localSheetId="1" hidden="1">'2014 год'!$A$1:$G$1131</definedName>
    <definedName name="Z_34CA7316_21D3_43B0_B4D3_6E9FC18023BF_.wvu.PrintTitles" localSheetId="1" hidden="1">'2014 год'!$9:$10</definedName>
    <definedName name="Z_364C6F56_3BB4_4DC8_B041_6B406C30C678_.wvu.FilterData" localSheetId="1" hidden="1">'2014 год'!$A$8:$F$1084</definedName>
    <definedName name="Z_3662A0BD_B768_4748_AEB6_8D557EF3AF75_.wvu.FilterData" localSheetId="1" hidden="1">'2014 год'!$A$8:$F$1131</definedName>
    <definedName name="Z_3669C92C_DC9E_4892_8945_C737DEF84408_.wvu.FilterData" localSheetId="1" hidden="1">'2014 год'!$A$8:$F$1084</definedName>
    <definedName name="Z_366EFB70_8B99_4D08_B246_B31A2F884A3E_.wvu.FilterData" localSheetId="1" hidden="1">'2014 год'!$A$8:$F$1084</definedName>
    <definedName name="Z_36941280_D09E_4049_ADEA_59A2BAB27B21_.wvu.FilterData" localSheetId="1" hidden="1">'2014 год'!$A$8:$F$1131</definedName>
    <definedName name="Z_37264707_2155_4964_A093_B93EC4D54EC1_.wvu.FilterData" localSheetId="1" hidden="1">'2014 год'!$A$8:$F$1131</definedName>
    <definedName name="Z_3728B404_ADA0_4026_9738_F6BBC472487B_.wvu.FilterData" localSheetId="1" hidden="1">'2014 год'!$A$8:$F$1084</definedName>
    <definedName name="Z_38185181_CCB4_4524_A468_D856B2AF5242_.wvu.FilterData" localSheetId="1" hidden="1">'2014 год'!$A$8:$F$1131</definedName>
    <definedName name="Z_3896D90E_6C02_40E7_80E3_5AE50547F6BD_.wvu.FilterData" localSheetId="1" hidden="1">'2014 год'!$A$8:$F$1084</definedName>
    <definedName name="Z_390019E6_C692_4D88_AC49_6D9C3CF45900_.wvu.FilterData" localSheetId="1" hidden="1">'2014 год'!$A$8:$F$1084</definedName>
    <definedName name="Z_3ABC86E2_9E74_49D7_9B4C_9DEDE6B1992C_.wvu.FilterData" localSheetId="1" hidden="1">'2014 год'!$A$8:$F$1131</definedName>
    <definedName name="Z_3AF92345_B446_4F89_A6EC_B82C880708FB_.wvu.FilterData" localSheetId="1" hidden="1">'2014 год'!$A$8:$F$1131</definedName>
    <definedName name="Z_3B902B23_5EF3_4C28_B033_8D663E1CAB8E_.wvu.FilterData" localSheetId="1" hidden="1">'2014 год'!$A$8:$F$1131</definedName>
    <definedName name="Z_3BBEC495_449B_448E_9D87_B34FFE4EA86C_.wvu.FilterData" localSheetId="1" hidden="1">'2014 год'!$A$8:$F$1131</definedName>
    <definedName name="Z_3BF48ACD_5458_4D9D_9CF1_8F1C6EBBFCFC_.wvu.FilterData" localSheetId="1" hidden="1">'2014 год'!$A$11:$G$1131</definedName>
    <definedName name="Z_3C121C0A_9AA5_4294_B8A0_6EC7899A32DD_.wvu.FilterData" localSheetId="1" hidden="1">'2014 год'!$A$8:$F$1131</definedName>
    <definedName name="Z_3D5EF7E2_DCE6_4CAB_BB00_EE512A0DA4AA_.wvu.FilterData" localSheetId="1" hidden="1">'2014 год'!$A$8:$F$1131</definedName>
    <definedName name="Z_3D811833_9E0A_4FA9_AB8E_E3BF24823264_.wvu.FilterData" localSheetId="1" hidden="1">'2014 год'!$A$8:$F$1131</definedName>
    <definedName name="Z_3DF9571B_AEAE_41C2_AF22_3BD4E62E8A9D_.wvu.FilterData" localSheetId="1" hidden="1">'2014 год'!$A$8:$F$1131</definedName>
    <definedName name="Z_3E23BF5E_5EC2_4342_8090_21C9A839F8ED_.wvu.FilterData" localSheetId="1" hidden="1">'2014 год'!$A$8:$F$1131</definedName>
    <definedName name="Z_3E4DE5EA_C398_426F_BAB7_D562E4A72FAE_.wvu.FilterData" localSheetId="1" hidden="1">'2014 год'!$A$8:$F$1131</definedName>
    <definedName name="Z_3E787A2E_F181_4F4C_9DF5_2CDE6703A38F_.wvu.FilterData" localSheetId="1" hidden="1">'2014 год'!$A$8:$F$1131</definedName>
    <definedName name="Z_3E7C200F_0889_4FF0_AFF1_7E45BD3D3639_.wvu.FilterData" localSheetId="1" hidden="1">'2014 год'!$A$8:$F$1084</definedName>
    <definedName name="Z_3EE161BC_16A2_416A_AA12_A92DF0B239AC_.wvu.FilterData" localSheetId="1" hidden="1">'2014 год'!$A$8:$F$1084</definedName>
    <definedName name="Z_3F3DB3A8_6722_4F36_BADB_E61DAC1CEA95_.wvu.FilterData" localSheetId="1" hidden="1">'2014 год'!$A$8:$F$1131</definedName>
    <definedName name="Z_3F9CAEB2_4910_4DDF_AD06_FFCDAA7A1554_.wvu.FilterData" localSheetId="1" hidden="1">'2014 год'!$A$8:$F$1084</definedName>
    <definedName name="Z_3FA719ED_07A2_47DE_9442_BC181438492D_.wvu.FilterData" localSheetId="1" hidden="1">'2014 год'!$A$8:$F$1131</definedName>
    <definedName name="Z_4107C9BD_9249_4E37_AF29_33D13E9FC880_.wvu.FilterData" localSheetId="1" hidden="1">'2014 год'!$A$8:$F$1084</definedName>
    <definedName name="Z_42D2D908_82CC_4BE1_A1C4_303AE742316E_.wvu.FilterData" localSheetId="1" hidden="1">'2014 год'!$A$8:$F$1131</definedName>
    <definedName name="Z_4305EDD0_0C5B_4F1B_9B87_54CB2EB3CFB5_.wvu.FilterData" localSheetId="1" hidden="1">'2014 год'!$A$8:$F$1131</definedName>
    <definedName name="Z_43183547_E407_443D_AF1D_AE2EDD33F12D_.wvu.FilterData" localSheetId="1" hidden="1">'2014 год'!$A$8:$F$1131</definedName>
    <definedName name="Z_433D1ED1_4EF4_4D23_B691_1925F16A6300_.wvu.FilterData" localSheetId="1" hidden="1">'2014 год'!$A$8:$F$1131</definedName>
    <definedName name="Z_4413E402_D4B7_4CF8_BDE3_F7525B0609E7_.wvu.FilterData" localSheetId="1" hidden="1">'2014 год'!$A$8:$F$1131</definedName>
    <definedName name="Z_4416AE8C_91B9_4C2D_AF37_FBCB273E69EE_.wvu.FilterData" localSheetId="1" hidden="1">'2014 год'!$A$8:$F$1131</definedName>
    <definedName name="Z_4449A8B2_4130_4F70_B6EB_FB91785ADC67_.wvu.FilterData" localSheetId="1" hidden="1">'2014 год'!$A$8:$F$1084</definedName>
    <definedName name="Z_44799B16_267C_4072_ADA2_D48CB9E7523E_.wvu.FilterData" localSheetId="1" hidden="1">'2014 год'!$A$8:$F$1084</definedName>
    <definedName name="Z_447BD1E1_F463_46C6_AB43_AE3153588B85_.wvu.FilterData" localSheetId="1" hidden="1">'2014 год'!$A$8:$F$1131</definedName>
    <definedName name="Z_44E17DEA_3D7B_45A4_82D4_082027B0D042_.wvu.FilterData" localSheetId="1" hidden="1">'2014 год'!$A$8:$F$1131</definedName>
    <definedName name="Z_45063245_BCC1_4A02_BD6A_44D5C528BCB5_.wvu.FilterData" localSheetId="1" hidden="1">'2014 год'!$A$8:$F$1131</definedName>
    <definedName name="Z_451291F9_7283_42E2_91FD_5C64EAA156B1_.wvu.FilterData" localSheetId="1" hidden="1">'2014 год'!$A$8:$F$1131</definedName>
    <definedName name="Z_45B10A63_28A8_41C7_B61D_43FB9824826D_.wvu.FilterData" localSheetId="1" hidden="1">'2014 год'!$A$8:$F$1131</definedName>
    <definedName name="Z_467D530C_2035_4F1D_88E2_EF327E9913FF_.wvu.FilterData" localSheetId="1" hidden="1">'2014 год'!$A$11:$G$1131</definedName>
    <definedName name="Z_4728EECA_7767_481A_8847_3638A770DFA0_.wvu.FilterData" localSheetId="1" hidden="1">'2014 год'!$A$8:$F$1084</definedName>
    <definedName name="Z_472E64AE_84DD_4C2A_BEF3_458D517FBC4E_.wvu.FilterData" localSheetId="1" hidden="1">'2014 год'!$A$8:$F$1131</definedName>
    <definedName name="Z_4742FE6E_D9E8_40E2_BBF1_CE3838A8023F_.wvu.FilterData" localSheetId="1" hidden="1">'2014 год'!$A$8:$F$1131</definedName>
    <definedName name="Z_47947C32_FD11_46C1_A812_615E419985A0_.wvu.FilterData" localSheetId="1" hidden="1">'2014 год'!$A$8:$F$1131</definedName>
    <definedName name="Z_4839B34A_E959_4AC6_A47F_982014865D39_.wvu.FilterData" localSheetId="1" hidden="1">'2014 год'!$A$8:$F$1131</definedName>
    <definedName name="Z_49CD0C4F_FA9E_4BF8_8A46_5B4D32D5E6E8_.wvu.FilterData" localSheetId="1" hidden="1">'2014 год'!$A$8:$F$1131</definedName>
    <definedName name="Z_49E818AC_F0B4_4673_B740_74CDDAACCB4E_.wvu.FilterData" localSheetId="1" hidden="1">'2014 год'!$A$8:$F$1084</definedName>
    <definedName name="Z_4A704A5F_B2F3_43B4_8FF0_C02B31291678_.wvu.FilterData" localSheetId="1" hidden="1">'2014 год'!$A$8:$F$1131</definedName>
    <definedName name="Z_4B2A934B_2B86_4BB7_B86C_9F8BC0ECBC9F_.wvu.FilterData" localSheetId="1" hidden="1">'2014 год'!$A$11:$F$1131</definedName>
    <definedName name="Z_4BAF6B79_11A2_4CCA_ACD8_A48490770942_.wvu.FilterData" localSheetId="1" hidden="1">'2014 год'!$A$8:$F$1131</definedName>
    <definedName name="Z_4BDD2CF9_B63D_487B_9873_0ED6B468F681_.wvu.FilterData" localSheetId="1" hidden="1">'2014 год'!$A$8:$F$1084</definedName>
    <definedName name="Z_4C38A84F_21A7_484E_BF8C_E47C4F1FC983_.wvu.FilterData" localSheetId="1" hidden="1">'2014 год'!$A$8:$F$1131</definedName>
    <definedName name="Z_4CD60E6F_3C42_4ECA_9D37_EB67FAEF36E8_.wvu.FilterData" localSheetId="1" hidden="1">'2014 год'!$A$8:$F$1131</definedName>
    <definedName name="Z_4D7EFB53_0B25_44D5_8F75_5D4DF43F9ADD_.wvu.FilterData" localSheetId="1" hidden="1">'2014 год'!$A$8:$F$1084</definedName>
    <definedName name="Z_4D9D8E18_450C_45E5_AEAF_3DA57714FE80_.wvu.FilterData" localSheetId="1" hidden="1">'2014 год'!$A$11:$F$1131</definedName>
    <definedName name="Z_4ED7BDA0_70AB_420B_AAD3_624C696DA83A_.wvu.FilterData" localSheetId="1" hidden="1">'2014 год'!$A$8:$F$1131</definedName>
    <definedName name="Z_4F07B83A_6D9C_4F2D_8F4B_48733EAC0DD0_.wvu.FilterData" localSheetId="1" hidden="1">'2014 год'!$A$8:$F$1131</definedName>
    <definedName name="Z_4F357DD1_222B_43E4_AB4B_9B76E86B43D2_.wvu.FilterData" localSheetId="1" hidden="1">'2014 год'!$A$11:$F$1131</definedName>
    <definedName name="Z_4FD6D095_E221_4284_8108_4A3020BFC061_.wvu.FilterData" localSheetId="1" hidden="1">'2014 год'!$A$8:$F$1131</definedName>
    <definedName name="Z_502656C6_403E_4F75_9DB5_415472639CFE_.wvu.FilterData" localSheetId="1" hidden="1">'2014 год'!$A$8:$F$1084</definedName>
    <definedName name="Z_51194E85_FE38_4318_84F9_54ACCBD6F64B_.wvu.FilterData" localSheetId="1" hidden="1">'2014 год'!$A$8:$F$1084</definedName>
    <definedName name="Z_512DF4D8_0F84_4EBC_8554_85A6A32DFC8D_.wvu.FilterData" localSheetId="1" hidden="1">'2014 год'!$A$8:$F$1131</definedName>
    <definedName name="Z_519E41EF_6F59_4A3F_AB93_C1AFC6917F1C_.wvu.FilterData" localSheetId="1" hidden="1">'2014 год'!$A$8:$F$1131</definedName>
    <definedName name="Z_52060439_C2D6_4904_8390_28268F545611_.wvu.FilterData" localSheetId="1" hidden="1">'2014 год'!$A$8:$F$1084</definedName>
    <definedName name="Z_52FDAE4D_070D_4DD2_ABDD_0ACE909C6E1D_.wvu.FilterData" localSheetId="1" hidden="1">'2014 год'!$A$8:$F$1084</definedName>
    <definedName name="Z_5580F4DB_8E92_41B6_84F3_87FC2DE15ED1_.wvu.FilterData" localSheetId="1" hidden="1">'2014 год'!$A$8:$F$1131</definedName>
    <definedName name="Z_55D801FF_0BA4_4BAA_B555_91E77EBF2A1C_.wvu.FilterData" localSheetId="1" hidden="1">'2014 год'!$A$8:$F$1084</definedName>
    <definedName name="Z_55E5172F_1E01_4F2B_A8AD_89FF490B18BC_.wvu.FilterData" localSheetId="1" hidden="1">'2014 год'!$A$8:$F$1131</definedName>
    <definedName name="Z_56D34F7B_74BE_451C_9387_98639FA24F9A_.wvu.FilterData" localSheetId="1" hidden="1">'2014 год'!$A$8:$F$1084</definedName>
    <definedName name="Z_57F45CE7_7B32_4B00_A901_25E6C312AF23_.wvu.FilterData" localSheetId="1" hidden="1">'2014 год'!$A$8:$F$1131</definedName>
    <definedName name="Z_5817314E_8642_427C_ACFD_37200B2BD0A8_.wvu.FilterData" localSheetId="1" hidden="1">'2014 год'!$A$8:$F$1131</definedName>
    <definedName name="Z_581C71D9_D907_426E_9A38_4F684C7498E3_.wvu.FilterData" localSheetId="1" hidden="1">'2014 год'!$A$8:$F$1131</definedName>
    <definedName name="Z_5876F682_5FD0_4665_B2F3_309E189970CD_.wvu.FilterData" localSheetId="1" hidden="1">'2014 год'!$A$8:$F$1131</definedName>
    <definedName name="Z_58DCF378_AAE3_46BC_AE10_F945B3BD9A16_.wvu.FilterData" localSheetId="1" hidden="1">'2014 год'!$A$8:$F$1131</definedName>
    <definedName name="Z_5B0ECC04_287D_41FE_BA8D_5B249E27F599_.wvu.Cols" localSheetId="1" hidden="1">'2014 год'!$G:$G</definedName>
    <definedName name="Z_5B0ECC04_287D_41FE_BA8D_5B249E27F599_.wvu.FilterData" localSheetId="1" hidden="1">'2014 год'!$A$8:$F$1131</definedName>
    <definedName name="Z_5B0ECC04_287D_41FE_BA8D_5B249E27F599_.wvu.PrintArea" localSheetId="0" hidden="1">'1'!#REF!</definedName>
    <definedName name="Z_5B0ECC04_287D_41FE_BA8D_5B249E27F599_.wvu.PrintArea" localSheetId="1" hidden="1">'2014 год'!$A$6:$F$1131</definedName>
    <definedName name="Z_5B0ECC04_287D_41FE_BA8D_5B249E27F599_.wvu.PrintTitles" localSheetId="1" hidden="1">'2014 год'!$9:$10</definedName>
    <definedName name="Z_5B4A91AC_C8B6_41D6_9B9D_6FA8F444D47D_.wvu.FilterData" localSheetId="1" hidden="1">'2014 год'!$A$8:$F$1084</definedName>
    <definedName name="Z_5B8B6888_DC8B_4607_81D6_26224BD9BE4D_.wvu.FilterData" localSheetId="1" hidden="1">'2014 год'!$A$8:$F$1084</definedName>
    <definedName name="Z_5C73827A_5419_4766_B1D7_163957B8AE7B_.wvu.FilterData" localSheetId="1" hidden="1">'2014 год'!$A$8:$F$1131</definedName>
    <definedName name="Z_5D0C51CB_50F9_406B_8797_63387887404B_.wvu.FilterData" localSheetId="1" hidden="1">'2014 год'!$A$8:$F$1131</definedName>
    <definedName name="Z_5E3E2F1E_56A5_4BCA_B4B0_FA26320696D5_.wvu.FilterData" localSheetId="1" hidden="1">'2014 год'!$A$8:$F$1131</definedName>
    <definedName name="Z_5EB218E7_FD86_4A8A_8DF2_B60B27DF320F_.wvu.FilterData" localSheetId="1" hidden="1">'2014 год'!$A$8:$F$1131</definedName>
    <definedName name="Z_5F2FDBD8_DD04_4237_AA55_F2B024A5100A_.wvu.FilterData" localSheetId="1" hidden="1">'2014 год'!$A$8:$F$1131</definedName>
    <definedName name="Z_601B084F_A7A8_45D3_8E9A_4B2DA7F16E05_.wvu.FilterData" localSheetId="1" hidden="1">'2014 год'!$A$8:$F$1131</definedName>
    <definedName name="Z_603CC625_04C8_49D0_81FE_05BE5BC26EF5_.wvu.FilterData" localSheetId="1" hidden="1">'2014 год'!$A$8:$F$1084</definedName>
    <definedName name="Z_61C22536_6D69_40B7_BA8B_75BBEA0B970E_.wvu.FilterData" localSheetId="1" hidden="1">'2014 год'!$A$8:$F$1131</definedName>
    <definedName name="Z_61DDBF51_9C44_4ED8_AF5F_8AA49148014E_.wvu.FilterData" localSheetId="1" hidden="1">'2014 год'!$A$8:$F$1131</definedName>
    <definedName name="Z_6257A4DE_F1D2_4FB1_A73F_4F375F8661BD_.wvu.FilterData" localSheetId="1" hidden="1">'2014 год'!$A$8:$F$1084</definedName>
    <definedName name="Z_63CA41D3_09DE_45B5_BDD6_686CEFC3203E_.wvu.FilterData" localSheetId="1" hidden="1">'2014 год'!$A$11:$G$1131</definedName>
    <definedName name="Z_6443F09E_7F95_4594_84DB_5D8F2A68F889_.wvu.FilterData" localSheetId="1" hidden="1">'2014 год'!$A$8:$F$1084</definedName>
    <definedName name="Z_64849A85_25C0_4495_855E_9CFD7ED440B8_.wvu.FilterData" localSheetId="1" hidden="1">'2014 год'!$A$8:$F$1131</definedName>
    <definedName name="Z_6631C4AD_F324_4D59_9A9C_ED1B8AAB0F5C_.wvu.FilterData" localSheetId="1" hidden="1">'2014 год'!$A$8:$F$1131</definedName>
    <definedName name="Z_66BBC779_1FD5_4E39_94D0_B25B39D666B1_.wvu.FilterData" localSheetId="1" hidden="1">'2014 год'!$A$8:$F$1131</definedName>
    <definedName name="Z_673439AE_5BE8_4754_8499_19345B10BB2B_.wvu.FilterData" localSheetId="1" hidden="1">'2014 год'!$A$8:$F$1084</definedName>
    <definedName name="Z_68C20A17_232B_4FD7_BE4E_0031E66EBB19_.wvu.FilterData" localSheetId="1" hidden="1">'2014 год'!$A$8:$F$1131</definedName>
    <definedName name="Z_69004C69_59F1_46F1_8E03_C655A4F0F4BE_.wvu.FilterData" localSheetId="1" hidden="1">'2014 год'!$A$8:$F$1131</definedName>
    <definedName name="Z_69D9145A_DCA2_41D9_B2D4_8AD82393D158_.wvu.FilterData" localSheetId="1" hidden="1">'2014 год'!$A$8:$F$1131</definedName>
    <definedName name="Z_69E3E09F_63D7_44A0_87C9_C37A774C2BDB_.wvu.FilterData" localSheetId="1" hidden="1">'2014 год'!$A$8:$F$1131</definedName>
    <definedName name="Z_6A5ED90E_A4C3_41A1_8069_A5AA00F00FF5_.wvu.FilterData" localSheetId="1" hidden="1">'2014 год'!$A$8:$F$1131</definedName>
    <definedName name="Z_6A70CC14_870A_4736_9EBF_9F8C6C5F124A_.wvu.FilterData" localSheetId="1" hidden="1">'2014 год'!$A$8:$F$1084</definedName>
    <definedName name="Z_6A8920B9_DFE1_4B53_A822_686906746210_.wvu.FilterData" localSheetId="1" hidden="1">'2014 год'!$A$8:$F$1131</definedName>
    <definedName name="Z_6B370238_CBD6_4AE1_8559_A90DE6A0C1A4_.wvu.FilterData" localSheetId="1" hidden="1">'2014 год'!$A$8:$F$1131</definedName>
    <definedName name="Z_6B5DFD5C_ECA3_4937_BC41_F3A92A26AD5B_.wvu.FilterData" localSheetId="1" hidden="1">'2014 год'!$A$8:$F$1131</definedName>
    <definedName name="Z_6CD279E1_7A38_4EDC_9405_2D7F6F57704C_.wvu.FilterData" localSheetId="1" hidden="1">'2014 год'!$A$8:$F$1131</definedName>
    <definedName name="Z_6CE353C0_537B_4711_9D0B_167F1BD0950A_.wvu.FilterData" localSheetId="1" hidden="1">'2014 год'!$A$8:$F$1131</definedName>
    <definedName name="Z_6D3AEA6E_D357_431C_8683_618EF0BBFE8A_.wvu.FilterData" localSheetId="1" hidden="1">'2014 год'!$A$8:$F$1131</definedName>
    <definedName name="Z_6D474B0B_E826_4006_9311_173F9A86E602_.wvu.FilterData" localSheetId="1" hidden="1">'2014 год'!$A$8:$F$1131</definedName>
    <definedName name="Z_6E5A8D45_A1E0_4BAA_8D5F_2CFB6196AB8E_.wvu.FilterData" localSheetId="1" hidden="1">'2014 год'!$A$8:$F$1084</definedName>
    <definedName name="Z_6E687455_2548_4206_A688_775EC827F307_.wvu.FilterData" localSheetId="1" hidden="1">'2014 год'!$A$8:$F$1084</definedName>
    <definedName name="Z_6EBB8769_75BD_4175_BCFF_7A5DA367421F_.wvu.FilterData" localSheetId="1" hidden="1">'2014 год'!$A$8:$F$1131</definedName>
    <definedName name="Z_6FE61183_5868_4C88_9F84_4B5374594BCA_.wvu.FilterData" localSheetId="1" hidden="1">'2014 год'!$A$8:$F$1131</definedName>
    <definedName name="Z_702A2639_98EC_4B3B_8130_30D6EBFB5A94_.wvu.FilterData" localSheetId="1" hidden="1">'2014 год'!$A$8:$F$1084</definedName>
    <definedName name="Z_713102FD_00E1_4450_9419_7E27E49F6060_.wvu.FilterData" localSheetId="1" hidden="1">'2014 год'!$A$8:$F$1131</definedName>
    <definedName name="Z_713576A9_D6A1_4D84_B6C6_82C417398F87_.wvu.FilterData" localSheetId="1" hidden="1">'2014 год'!$A$8:$F$1084</definedName>
    <definedName name="Z_71B5A155_41BD_4ECF_9A93_4E270C21C2D0_.wvu.FilterData" localSheetId="1" hidden="1">'2014 год'!$A$8:$F$1131</definedName>
    <definedName name="Z_71C58D14_CAE6_49F0_923A_8A44EFB8C551_.wvu.FilterData" localSheetId="1" hidden="1">'2014 год'!$A$8:$F$1131</definedName>
    <definedName name="Z_71CA4448_07D7_4E5B_8D53_2D8DCB45CF0D_.wvu.FilterData" localSheetId="1" hidden="1">'2014 год'!$A$8:$F$1131</definedName>
    <definedName name="Z_727F6D9E_BE78_462F_9530_139922A55F92_.wvu.FilterData" localSheetId="1" hidden="1">'2014 год'!$A$8:$F$1084</definedName>
    <definedName name="Z_7376C419_028B_4D72_912E_410B8E9BF459_.wvu.FilterData" localSheetId="1" hidden="1">'2014 год'!$A$8:$F$1131</definedName>
    <definedName name="Z_739C8840_4186_4E38_91D1_D58828697222_.wvu.FilterData" localSheetId="1" hidden="1">'2014 год'!$A$8:$F$1131</definedName>
    <definedName name="Z_73DF60E5_5F70_418A_86E7_A7900E2EBF69_.wvu.FilterData" localSheetId="1" hidden="1">'2014 год'!$A$8:$F$1084</definedName>
    <definedName name="Z_75D55C20_A3E0_4875_B782_7785445AD364_.wvu.FilterData" localSheetId="1" hidden="1">'2014 год'!$A$8:$F$1131</definedName>
    <definedName name="Z_75EC1E01_239E_4F11_88F2_FFA699CBD373_.wvu.FilterData" localSheetId="1" hidden="1">'2014 год'!$A$8:$F$1131</definedName>
    <definedName name="Z_7A50C217_0835_427E_A760_D2664AEB60C3_.wvu.FilterData" localSheetId="1" hidden="1">'2014 год'!$A$8:$F$1131</definedName>
    <definedName name="Z_7AE43902_B75D_4844_A895_5E59E8DD60A0_.wvu.FilterData" localSheetId="1" hidden="1">'2014 год'!$A$8:$F$1084</definedName>
    <definedName name="Z_7AF66328_17FF_43F4_912D_ADB0BB15D3D1_.wvu.FilterData" localSheetId="1" hidden="1">'2014 год'!$A$8:$F$1131</definedName>
    <definedName name="Z_7B2E3BDE_C441_47F0_AAEE_78F14EF61A85_.wvu.FilterData" localSheetId="1" hidden="1">'2014 год'!$A$8:$F$1084</definedName>
    <definedName name="Z_7C6E0ECD_7C82_43DA_9D75_77D350D6208C_.wvu.FilterData" localSheetId="1" hidden="1">'2014 год'!$A$8:$F$1084</definedName>
    <definedName name="Z_7CC43D9C_C69C_478B_A304_BC025559CED7_.wvu.FilterData" localSheetId="1" hidden="1">'2014 год'!$A$8:$F$1131</definedName>
    <definedName name="Z_7F656922_6FDE_49E0_97AD_1A6D705D2E26_.wvu.FilterData" localSheetId="1" hidden="1">'2014 год'!$A$8:$F$1131</definedName>
    <definedName name="Z_7FEC3782_63CB_48AB_A9B9_9C317D30B71C_.wvu.FilterData" localSheetId="1" hidden="1">'2014 год'!$A$8:$F$1084</definedName>
    <definedName name="Z_801D8F29_5B8E_4B6B_9F15_EC2A8C4A5F55_.wvu.FilterData" localSheetId="1" hidden="1">'2014 год'!$A$8:$F$1131</definedName>
    <definedName name="Z_804F60AD_EC4A_4A73_BB76_0D47910F27BE_.wvu.FilterData" localSheetId="1" hidden="1">'2014 год'!$A$11:$F$1131</definedName>
    <definedName name="Z_812CE8FC_45A2_49E0_80CF_0751657640D8_.wvu.FilterData" localSheetId="1" hidden="1">'2014 год'!$A$8:$F$1131</definedName>
    <definedName name="Z_8180B04D_132E_4AEF_A789_32C9B0BF3437_.wvu.FilterData" localSheetId="1" hidden="1">'2014 год'!$A$8:$F$1084</definedName>
    <definedName name="Z_833ED417_949F_4187_8D81_EF7FE148832E_.wvu.FilterData" localSheetId="1" hidden="1">'2014 год'!$A$8:$F$1084</definedName>
    <definedName name="Z_8441188D_5598_452D_A163_555874D984C2_.wvu.FilterData" localSheetId="1" hidden="1">'2014 год'!$A$8:$F$1131</definedName>
    <definedName name="Z_84BD7CE6_9D6D_4B3A_B71E_7A080572A1A6_.wvu.FilterData" localSheetId="1" hidden="1">'2014 год'!$A$8:$F$1084</definedName>
    <definedName name="Z_857C978B_B2C3_470A_A7DF_CAE1637F26D3_.wvu.FilterData" localSheetId="1" hidden="1">'2014 год'!$A$8:$F$1131</definedName>
    <definedName name="Z_86927E49_97E0_4FD2_8415_307812566597_.wvu.FilterData" localSheetId="1" hidden="1">'2014 год'!$A$8:$F$1131</definedName>
    <definedName name="Z_86A3091F_81A3_4027_9E6F_AAEDED3811D9_.wvu.FilterData" localSheetId="1" hidden="1">'2014 год'!$A$8:$F$1084</definedName>
    <definedName name="Z_86E60E27_03EA_4136_B85E_9FE43AA5AEEE_.wvu.FilterData" localSheetId="1" hidden="1">'2014 год'!$A$8:$F$1131</definedName>
    <definedName name="Z_86EF30E0_3133_453A_B533_29EA7E3CE463_.wvu.FilterData" localSheetId="1" hidden="1">'2014 год'!$A$8:$F$1084</definedName>
    <definedName name="Z_8930E696_E276_4881_A2A3_78EAA0BE84B3_.wvu.FilterData" localSheetId="1" hidden="1">'2014 год'!$A$8:$F$1084</definedName>
    <definedName name="Z_894148B6_2662_40B2_B3F4_983DFAA3EB7E_.wvu.FilterData" localSheetId="1" hidden="1">'2014 год'!$A$8:$F$1084</definedName>
    <definedName name="Z_89ADC4D0_BEA0_4A0D_9539_12B57848BEFE_.wvu.FilterData" localSheetId="1" hidden="1">'2014 год'!$A$11:$G$1131</definedName>
    <definedName name="Z_89B2E33F_1D42_4036_8895_B42940C06104_.wvu.FilterData" localSheetId="1" hidden="1">'2014 год'!$A$8:$F$1084</definedName>
    <definedName name="Z_89BD3A12_B0B0_4176_902E_2250588C3BF1_.wvu.FilterData" localSheetId="1" hidden="1">'2014 год'!$A$8:$F$1084</definedName>
    <definedName name="Z_8ABA4AAF_F9B8_4736_A935_4298FD6BC0D7_.wvu.FilterData" localSheetId="1" hidden="1">'2014 год'!$A$8:$F$1131</definedName>
    <definedName name="Z_8B0F08C8_A32B_477F_B38A_BCFC64675EBC_.wvu.FilterData" localSheetId="1" hidden="1">'2014 год'!$A$8:$F$1131</definedName>
    <definedName name="Z_8B363A26_D016_4D55_A2DC_DDF603AB55B1_.wvu.FilterData" localSheetId="1" hidden="1">'2014 год'!$A$11:$G$1131</definedName>
    <definedName name="Z_8C4A2C45_948E_47DD_8AFE_CC22EADAAAD2_.wvu.FilterData" localSheetId="1" hidden="1">'2014 год'!$A$8:$F$1131</definedName>
    <definedName name="Z_8CB107D7_4D83_4195_A368_3B186CE6D535_.wvu.FilterData" localSheetId="1" hidden="1">'2014 год'!$A$8:$F$1084</definedName>
    <definedName name="Z_8CE8574A_6BF3_4F09_9CC2_A27CD8F3CD21_.wvu.FilterData" localSheetId="1" hidden="1">'2014 год'!$A$8:$F$1131</definedName>
    <definedName name="Z_8E4191FA_C814_4A92_B192_0F430F979047_.wvu.FilterData" localSheetId="1" hidden="1">'2014 год'!$A$8:$F$1084</definedName>
    <definedName name="Z_8E7178FB_3B43_47C3_A920_04CF161DC57D_.wvu.FilterData" localSheetId="1" hidden="1">'2014 год'!$A$8:$F$1131</definedName>
    <definedName name="Z_8EA66883_FAEC_4C07_AF6B_0A7C886C6860_.wvu.FilterData" localSheetId="1" hidden="1">'2014 год'!$A$8:$F$1131</definedName>
    <definedName name="Z_8ECF6EB7_D0C6_4823_AC8E_D63C0314E881_.wvu.FilterData" localSheetId="1" hidden="1">'2014 год'!$A$8:$F$1131</definedName>
    <definedName name="Z_8ED9587F_1212_4695_8694_BE90DA241F38_.wvu.FilterData" localSheetId="1" hidden="1">'2014 год'!$A$8:$F$1084</definedName>
    <definedName name="Z_8F9EB792_5571_4A4A_8C62_DF06E69764E7_.wvu.FilterData" localSheetId="1" hidden="1">'2014 год'!$A$8:$F$1131</definedName>
    <definedName name="Z_8FD13707_6EA3_44A3_A065_E1C52E6D59A8_.wvu.FilterData" localSheetId="1" hidden="1">'2014 год'!$A$8:$F$1084</definedName>
    <definedName name="Z_8FF20B0A_3E50_41FD_A9A2_CF0B4581C492_.wvu.FilterData" localSheetId="1" hidden="1">'2014 год'!$A$8:$F$1084</definedName>
    <definedName name="Z_90DDA58C_BA2D_4EAA_BA51_45665D8EBF17_.wvu.FilterData" localSheetId="1" hidden="1">'2014 год'!$A$8:$F$1131</definedName>
    <definedName name="Z_910959A1_967A_4D11_A335_C1A24F273731_.wvu.FilterData" localSheetId="1" hidden="1">'2014 год'!$A$8:$F$1131</definedName>
    <definedName name="Z_913195FC_1D5E_4881_B559_A06A9CFA1EE9_.wvu.FilterData" localSheetId="1" hidden="1">'2014 год'!$A$8:$F$1131</definedName>
    <definedName name="Z_91512BEA_1065_442D_B256_8700A8B69E23_.wvu.FilterData" localSheetId="1" hidden="1">'2014 год'!$A$8:$F$1131</definedName>
    <definedName name="Z_918F09B9_5A5A_497D_BCBB_2E9A32B33A79_.wvu.FilterData" localSheetId="1" hidden="1">'2014 год'!$A$8:$F$1131</definedName>
    <definedName name="Z_9385B763_0CF7_491B_BF88_E7176BBCE938_.wvu.FilterData" localSheetId="1" hidden="1">'2014 год'!$A$11:$F$1131</definedName>
    <definedName name="Z_93E6AB2A_D8E1_4013_85E7_509A14BF0119_.wvu.FilterData" localSheetId="1" hidden="1">'2014 год'!$A$8:$F$1131</definedName>
    <definedName name="Z_9491DDF0_8A4E_4467_B271_53B1621A6E3E_.wvu.FilterData" localSheetId="1" hidden="1">'2014 год'!$A$8:$F$1131</definedName>
    <definedName name="Z_953CF944_D69F_465B_BE8F_2CF86DAE022F_.wvu.FilterData" localSheetId="1" hidden="1">'2014 год'!$A$8:$F$1131</definedName>
    <definedName name="Z_95872F67_E246_43B1_ACC2_FF2B3EB9B512_.wvu.FilterData" localSheetId="1" hidden="1">'2014 год'!$A$8:$F$1084</definedName>
    <definedName name="Z_95C4CE74_8F87_4B53_AE97_2207E1102808_.wvu.FilterData" localSheetId="1" hidden="1">'2014 год'!$A$8:$F$1131</definedName>
    <definedName name="Z_9636A0E9_E202_433F_944B_EAC0BE160A96_.wvu.FilterData" localSheetId="1" hidden="1">'2014 год'!$A$8:$F$1131</definedName>
    <definedName name="Z_969DF307_404A_4331_AE7F_4EBDACF8CA27_.wvu.FilterData" localSheetId="1" hidden="1">'2014 год'!$A$8:$F$1084</definedName>
    <definedName name="Z_96DE1594_517C_41D2_9A06_701DE54145F4_.wvu.FilterData" localSheetId="1" hidden="1">'2014 год'!$A$8:$F$1084</definedName>
    <definedName name="Z_976D6AB5_2443_466C_88C3_47761559EB0C_.wvu.FilterData" localSheetId="1" hidden="1">'2014 год'!$A$8:$F$1084</definedName>
    <definedName name="Z_97CD7DBB_46E0_4B70_BF8F_63B8424E7A91_.wvu.FilterData" localSheetId="1" hidden="1">'2014 год'!$A$8:$F$1084</definedName>
    <definedName name="Z_980C2AFD_66F2_464C_BEA2_742A80A72145_.wvu.FilterData" localSheetId="1" hidden="1">'2014 год'!$A$8:$F$1084</definedName>
    <definedName name="Z_988A69C9_5803_4E98_BFF7_93591A46AF4D_.wvu.FilterData" localSheetId="1" hidden="1">'2014 год'!$A$8:$F$1131</definedName>
    <definedName name="Z_989FEA2C_C875_42E9_8B35_BC6FFE021D18_.wvu.FilterData" localSheetId="1" hidden="1">'2014 год'!$A$8:$F$1084</definedName>
    <definedName name="Z_9907479B_422F_4143_B684_01CC4D650814_.wvu.FilterData" localSheetId="1" hidden="1">'2014 год'!$A$8:$F$1131</definedName>
    <definedName name="Z_9A337517_F7EF_448C_858C_76035EC00A76_.wvu.FilterData" localSheetId="1" hidden="1">'2014 год'!$A$8:$F$1131</definedName>
    <definedName name="Z_9AB73161_EDCD_4F54_91EB_C4912440CC55_.wvu.FilterData" localSheetId="1" hidden="1">'2014 год'!$A$8:$F$1131</definedName>
    <definedName name="Z_9B4D6B63_1E87_4AED_8402_B6C1593E7B5C_.wvu.FilterData" localSheetId="1" hidden="1">'2014 год'!$A$8:$F$1131</definedName>
    <definedName name="Z_9BD0CEC2_808A_4C1A_8AC8_5383AAD79AA5_.wvu.FilterData" localSheetId="1" hidden="1">'2014 год'!$A$8:$F$1131</definedName>
    <definedName name="Z_9C141772_4E8A_4358_A9C6_B9729C64A6FC_.wvu.FilterData" localSheetId="1" hidden="1">'2014 год'!$A$8:$F$1131</definedName>
    <definedName name="Z_9D417091_1C41_4BC1_B634_752C9E9DF8F0_.wvu.FilterData" localSheetId="1" hidden="1">'2014 год'!$A$11:$F$1131</definedName>
    <definedName name="Z_9D50FBD1_3A93_4C9D_8E11_C39A6FEB9E4F_.wvu.FilterData" localSheetId="1" hidden="1">'2014 год'!$A$8:$F$1084</definedName>
    <definedName name="Z_9DEFF798_6D39_4D6C_AA34_8A3044927A22_.wvu.FilterData" localSheetId="1" hidden="1">'2014 год'!$A$8:$F$1084</definedName>
    <definedName name="Z_9F399E53_4466_4D95_A4B8_F3D1A30C9ED0_.wvu.FilterData" localSheetId="1" hidden="1">'2014 год'!$A$8:$F$1131</definedName>
    <definedName name="Z_9F60B852_6939_47CA_A1C7_FE741ED5CF12_.wvu.FilterData" localSheetId="1" hidden="1">'2014 год'!$A$8:$F$1084</definedName>
    <definedName name="Z_A09305A4_2AE5_415D_A1A9_92439E067BA3_.wvu.FilterData" localSheetId="1" hidden="1">'2014 год'!$A$8:$F$1131</definedName>
    <definedName name="Z_A0FCFEB8_E529_4BFD_A675_7DC32701BAFB_.wvu.FilterData" localSheetId="1" hidden="1">'2014 год'!$A$8:$F$1131</definedName>
    <definedName name="Z_A11F2D3B_DBCD_4E68_90AB_447F04F6A7F4_.wvu.FilterData" localSheetId="1" hidden="1">'2014 год'!$A$8:$F$1084</definedName>
    <definedName name="Z_A1ACFA92_38C5_4664_92B8_8FE304AB02E1_.wvu.FilterData" localSheetId="1" hidden="1">'2014 год'!$A$11:$F$1131</definedName>
    <definedName name="Z_A2362416_F567_4D5B_AE43_A1780702E95D_.wvu.FilterData" localSheetId="1" hidden="1">'2014 год'!$A$8:$F$1131</definedName>
    <definedName name="Z_A2F5AB8B_6902_4D1B_BD99_B21CFE4E9069_.wvu.FilterData" localSheetId="1" hidden="1">'2014 год'!$A$8:$F$1131</definedName>
    <definedName name="Z_A59EA45F_8C3B_490B_904B_6BB1CA764AB2_.wvu.FilterData" localSheetId="1" hidden="1">'2014 год'!$A$8:$F$1084</definedName>
    <definedName name="Z_A7796E46_8900_4881_844F_A060F407221C_.wvu.FilterData" localSheetId="1" hidden="1">'2014 год'!$A$8:$F$1131</definedName>
    <definedName name="Z_A8106264_3295_4312_BA82_A79BBB1DDAF3_.wvu.FilterData" localSheetId="1" hidden="1">'2014 год'!$A$8:$F$1131</definedName>
    <definedName name="Z_A8A94F65_A28F_4EB4_A4D0_6639188C3F2A_.wvu.FilterData" localSheetId="1" hidden="1">'2014 год'!$A$8:$F$1131</definedName>
    <definedName name="Z_A938D4AA_6188_4C37_BB41_F7920216A66A_.wvu.FilterData" localSheetId="1" hidden="1">'2014 год'!$A$8:$F$1131</definedName>
    <definedName name="Z_A999D8D0_DA48_4E73_971A_98DA2584B55C_.wvu.FilterData" localSheetId="1" hidden="1">'2014 год'!$A$8:$F$1084</definedName>
    <definedName name="Z_AB9EB9C0_87E8_44CF_9899_A9B269A9F04C_.wvu.FilterData" localSheetId="1" hidden="1">'2014 год'!$A$8:$F$1131</definedName>
    <definedName name="Z_AC0B3CCF_8733_4DD0_BF4F_142D1CE5966C_.wvu.FilterData" localSheetId="1" hidden="1">'2014 год'!$A$8:$F$1084</definedName>
    <definedName name="Z_AC3F0DF9_6DC2_40CE_9387_6C9C7B6B214A_.wvu.FilterData" localSheetId="1" hidden="1">'2014 год'!$A$8:$F$1131</definedName>
    <definedName name="Z_ACF6B29B_3962_4205_9B8A_8D70FFEC8398_.wvu.FilterData" localSheetId="1" hidden="1">'2014 год'!$A$8:$F$1131</definedName>
    <definedName name="Z_AD05D2C7_21D9_4273_BB08_D26123934FA6_.wvu.FilterData" localSheetId="1" hidden="1">'2014 год'!$A$8:$F$1131</definedName>
    <definedName name="Z_AD1860E5_E3EB_42BD_B163_169BCC9A2A20_.wvu.FilterData" localSheetId="1" hidden="1">'2014 год'!$A$8:$F$1131</definedName>
    <definedName name="Z_AD9CAFCC_4C34_4640_AB4D_DD985F6F326C_.wvu.FilterData" localSheetId="1" hidden="1">'2014 год'!$A$11:$G$1131</definedName>
    <definedName name="Z_AED1A4E8_B9BB_43B4_94F0_4636385F04AF_.wvu.FilterData" localSheetId="1" hidden="1">'2014 год'!$A$8:$F$1084</definedName>
    <definedName name="Z_B027FC85_94A2_47D3_A028_D32069018A42_.wvu.FilterData" localSheetId="1" hidden="1">'2014 год'!$A$8:$F$1084</definedName>
    <definedName name="Z_B26E71B3_4E47_4DDA_82A1_731D170B39AD_.wvu.FilterData" localSheetId="1" hidden="1">'2014 год'!$A$8:$F$1131</definedName>
    <definedName name="Z_B277CD04_8307_4D63_AEB4_DED90E96A250_.wvu.FilterData" localSheetId="1" hidden="1">'2014 год'!$A$8:$F$1084</definedName>
    <definedName name="Z_B29DDEA7_BCED_4A65_A2A4_2552513BFAC3_.wvu.FilterData" localSheetId="1" hidden="1">'2014 год'!$A$8:$F$1131</definedName>
    <definedName name="Z_B2B8434C_6C78_4DCB_AFBB_90B24BBBCB58_.wvu.FilterData" localSheetId="1" hidden="1">'2014 год'!$A$8:$F$1131</definedName>
    <definedName name="Z_B2B8434C_6C78_4DCB_AFBB_90B24BBBCB58_.wvu.PrintArea" localSheetId="0" hidden="1">'1'!#REF!</definedName>
    <definedName name="Z_B2B8434C_6C78_4DCB_AFBB_90B24BBBCB58_.wvu.PrintArea" localSheetId="1" hidden="1">'2014 год'!$A$6:$F$1131</definedName>
    <definedName name="Z_B3B4B4E7_3573_435E_B3A0_30347299E5A1_.wvu.FilterData" localSheetId="1" hidden="1">'2014 год'!$A$8:$F$1084</definedName>
    <definedName name="Z_B3BB136F_A227_48ED_8916_0F1C109809AD_.wvu.FilterData" localSheetId="1" hidden="1">'2014 год'!$A$8:$F$1084</definedName>
    <definedName name="Z_B43A20D0_275C_4CF8_B3AD_0C83442B1B32_.wvu.FilterData" localSheetId="1" hidden="1">'2014 год'!$A$8:$F$1131</definedName>
    <definedName name="Z_B48053AE_D00B_4796_8F29_76A431F23F0B_.wvu.FilterData" localSheetId="1" hidden="1">'2014 год'!$A$8:$F$1131</definedName>
    <definedName name="Z_B4EF7754_B7CA_48EA_B345_1250E00DE784_.wvu.FilterData" localSheetId="1" hidden="1">'2014 год'!$A$8:$F$1131</definedName>
    <definedName name="Z_B55ECA27_C7CA_41AA_A658_F0040186CB36_.wvu.FilterData" localSheetId="1" hidden="1">'2014 год'!$A$8:$F$1131</definedName>
    <definedName name="Z_B62CE7B7_F7EF_4CD6_BB78_D7ACA1576D14_.wvu.FilterData" localSheetId="1" hidden="1">'2014 год'!$A$8:$F$1131</definedName>
    <definedName name="Z_B634F5B6_06F5_40EA_905F_742C598FC129_.wvu.FilterData" localSheetId="1" hidden="1">'2014 год'!$A$8:$F$1131</definedName>
    <definedName name="Z_B70CE5DB_88EE_4F2C_92BC_FF9B2744434F_.wvu.FilterData" localSheetId="1" hidden="1">'2014 год'!$A$11:$G$1131</definedName>
    <definedName name="Z_B71838CA_A544_4464_9F65_56C29DC27587_.wvu.FilterData" localSheetId="1" hidden="1">'2014 год'!$A$8:$F$1131</definedName>
    <definedName name="Z_B7AEE00C_70B7_49D3_8B4D_80A60507AFB6_.wvu.FilterData" localSheetId="1" hidden="1">'2014 год'!$A$8:$F$1084</definedName>
    <definedName name="Z_B7E68A1B_4F73_47B9_B462_14FF9ACA9AC3_.wvu.FilterData" localSheetId="1" hidden="1">'2014 год'!$A$8:$F$1131</definedName>
    <definedName name="Z_B9D8E4CE_8A96_4B79_B7FA_F9650A6FD902_.wvu.FilterData" localSheetId="1" hidden="1">'2014 год'!$A$8:$F$1131</definedName>
    <definedName name="Z_BA88F542_B751_4738_81E1_1C0125040C6C_.wvu.FilterData" localSheetId="1" hidden="1">'2014 год'!$A$8:$F$1131</definedName>
    <definedName name="Z_BAC75FF3_4D94_4D3A_A3AB_B3659E2857FF_.wvu.FilterData" localSheetId="1" hidden="1">'2014 год'!$A$8:$F$1084</definedName>
    <definedName name="Z_BAFD9EE2_E27C_4BB3_9933_81DC309BF49C_.wvu.FilterData" localSheetId="1" hidden="1">'2014 год'!$A$8:$F$1131</definedName>
    <definedName name="Z_BB60DB4B_DE00_44C2_9BE2_1A296CC32115_.wvu.FilterData" localSheetId="1" hidden="1">'2014 год'!$A$8:$F$1084</definedName>
    <definedName name="Z_BBBD3E44_291E_4115_B42B_73C7D8BD57E7_.wvu.FilterData" localSheetId="1" hidden="1">'2014 год'!$A$8:$F$1131</definedName>
    <definedName name="Z_BCC92EA4_7407_4E54_9D12_3B486C9EC67C_.wvu.FilterData" localSheetId="1" hidden="1">'2014 год'!$A$8:$F$1131</definedName>
    <definedName name="Z_BD52FF61_7EDC_4B9F_AC4D_4F14F2B29429_.wvu.FilterData" localSheetId="1" hidden="1">'2014 год'!$A$8:$F$1131</definedName>
    <definedName name="Z_BE052D27_EF27_4350_A9B2_2E5C2ECB824E_.wvu.FilterData" localSheetId="1" hidden="1">'2014 год'!$A$8:$F$1131</definedName>
    <definedName name="Z_BF547957_8FEB_468C_889E_25CCFCF49ECA_.wvu.FilterData" localSheetId="1" hidden="1">'2014 год'!$A$11:$G$1131</definedName>
    <definedName name="Z_C10D0406_6B51_40D0_819D_F4AD5C72EC51_.wvu.FilterData" localSheetId="1" hidden="1">'2014 год'!$A$8:$F$1131</definedName>
    <definedName name="Z_C2719C73_5988_4C06_A539_03CF81020B85_.wvu.FilterData" localSheetId="1" hidden="1">'2014 год'!$A$8:$F$1131</definedName>
    <definedName name="Z_C2E0C8DA_E616_44E4_9986_98A2F9FB3678_.wvu.FilterData" localSheetId="1" hidden="1">'2014 год'!$A$8:$F$1084</definedName>
    <definedName name="Z_C3879DC4_2CF2_43E8_A8BD_B3A5B070C590_.wvu.FilterData" localSheetId="1" hidden="1">'2014 год'!$A$8:$F$1131</definedName>
    <definedName name="Z_C3A3497C_778F_4EFE_AAEA_FE2586F67BBF_.wvu.FilterData" localSheetId="1" hidden="1">'2014 год'!$A$11:$F$1131</definedName>
    <definedName name="Z_C4BF7710_CE70_4D66_8723_9020F9DAED83_.wvu.FilterData" localSheetId="1" hidden="1">'2014 год'!$A$8:$F$1131</definedName>
    <definedName name="Z_C634BDB9_2143_49FC_BA00_EC3DAEC53276_.wvu.FilterData" localSheetId="1" hidden="1">'2014 год'!$A$8:$F$1131</definedName>
    <definedName name="Z_C6D1BFAF_402C_47FD_AE1D_1B9E432DA911_.wvu.FilterData" localSheetId="1" hidden="1">'2014 год'!$A$8:$F$1131</definedName>
    <definedName name="Z_C727904A_D0F7_45D7_83A7_FBBF45BFBB88_.wvu.FilterData" localSheetId="1" hidden="1">'2014 год'!$A$8:$F$1131</definedName>
    <definedName name="Z_C72BD75B_92DD_4B47_BC9B_A197C14EBD49_.wvu.FilterData" localSheetId="1" hidden="1">'2014 год'!$A$8:$F$1084</definedName>
    <definedName name="Z_C7735A17_DAAB_4B96_AAB1_BE76DE09472F_.wvu.FilterData" localSheetId="1" hidden="1">'2014 год'!$A$8:$F$1131</definedName>
    <definedName name="Z_C7735A17_DAAB_4B96_AAB1_BE76DE09472F_.wvu.PrintArea" localSheetId="0" hidden="1">'1'!#REF!</definedName>
    <definedName name="Z_C7735A17_DAAB_4B96_AAB1_BE76DE09472F_.wvu.PrintArea" localSheetId="1" hidden="1">'2014 год'!$A$6:$G$1131</definedName>
    <definedName name="Z_C7A8D4BF_496F_467C_ACF1_D36EC033A9AF_.wvu.FilterData" localSheetId="1" hidden="1">'2014 год'!$A$8:$F$1131</definedName>
    <definedName name="Z_C7A8D4BF_496F_467C_ACF1_D36EC033A9AF_.wvu.PrintArea" localSheetId="0" hidden="1">'1'!#REF!</definedName>
    <definedName name="Z_C7A8D4BF_496F_467C_ACF1_D36EC033A9AF_.wvu.PrintArea" localSheetId="1" hidden="1">'2014 год'!$A$6:$F$1131</definedName>
    <definedName name="Z_C7A8D4BF_496F_467C_ACF1_D36EC033A9AF_.wvu.PrintTitles" localSheetId="1" hidden="1">'2014 год'!$9:$10</definedName>
    <definedName name="Z_C7FA3BCB_95F6_47FA_A463_66E3239DFB3A_.wvu.FilterData" localSheetId="1" hidden="1">'2014 год'!$A$8:$F$1131</definedName>
    <definedName name="Z_C8D93405_1680_4485_A5DE_0AB190AB4E65_.wvu.FilterData" localSheetId="1" hidden="1">'2014 год'!$A$8:$F$1131</definedName>
    <definedName name="Z_C9AE58E2_A595_4ABA_A0B9_3F33EEC6CDC0_.wvu.FilterData" localSheetId="1" hidden="1">'2014 год'!$A$11:$F$1131</definedName>
    <definedName name="Z_CA0DB301_7CC1_4E88_A29E_B4B68E010D81_.wvu.FilterData" localSheetId="1" hidden="1">'2014 год'!$A$8:$F$1131</definedName>
    <definedName name="Z_CA68B062_AE10_473D_A049_2DFB42FBB25A_.wvu.FilterData" localSheetId="1" hidden="1">'2014 год'!$A$8:$F$1131</definedName>
    <definedName name="Z_CC10639F_AE5C_41C9_9CA6_7F05B3F6384D_.wvu.FilterData" localSheetId="1" hidden="1">'2014 год'!$A$8:$F$1131</definedName>
    <definedName name="Z_CC8C966D_6E1A_4940_B106_396E1AE39F5E_.wvu.FilterData" localSheetId="1" hidden="1">'2014 год'!$A$8:$F$1084</definedName>
    <definedName name="Z_CCAF7CB3_22F2_4955_8C1F_56900058C02F_.wvu.FilterData" localSheetId="1" hidden="1">'2014 год'!$A$11:$G$1131</definedName>
    <definedName name="Z_CCED46D5_EA30_45D8_B225_AF5E645A643F_.wvu.FilterData" localSheetId="1" hidden="1">'2014 год'!$A$8:$F$1131</definedName>
    <definedName name="Z_CEEAD891_F0AD_4031_B27E_413647749D82_.wvu.FilterData" localSheetId="1" hidden="1">'2014 год'!$A$8:$F$1131</definedName>
    <definedName name="Z_CF6EBB0A_0BB4_4666_AC03_15E73B0C579E_.wvu.FilterData" localSheetId="1" hidden="1">'2014 год'!$A$8:$F$1131</definedName>
    <definedName name="Z_CF74132E_4AAD_4559_B99D_6F74ADA7089F_.wvu.FilterData" localSheetId="1" hidden="1">'2014 год'!$A$8:$F$1131</definedName>
    <definedName name="Z_D07FDAED_F48A_454F_8A25_E1C6B4649A3E_.wvu.FilterData" localSheetId="1" hidden="1">'2014 год'!$A$8:$F$1084</definedName>
    <definedName name="Z_D1011CA6_5CF5_4F03_AE01_060E450CDF70_.wvu.FilterData" localSheetId="1" hidden="1">'2014 год'!$A$8:$F$1131</definedName>
    <definedName name="Z_D11BDC36_F2AB_4C10_9DCC_4B3F9ADC5F15_.wvu.FilterData" localSheetId="1" hidden="1">'2014 год'!$A$8:$F$1131</definedName>
    <definedName name="Z_D130E225_B505_4E39_953C_75EDE2683189_.wvu.FilterData" localSheetId="1" hidden="1">'2014 год'!$A$8:$F$1131</definedName>
    <definedName name="Z_D1670AB2_F61B_49C7_9215_4FC9CB9CC74A_.wvu.FilterData" localSheetId="1" hidden="1">'2014 год'!$A$8:$F$1131</definedName>
    <definedName name="Z_D253F0FB_11F8_4B68_BF1A_0E70F812E1AB_.wvu.FilterData" localSheetId="1" hidden="1">'2014 год'!$A$8:$F$1084</definedName>
    <definedName name="Z_D35C5548_8F00_4843_9917_6930ACA0B9DD_.wvu.FilterData" localSheetId="1" hidden="1">'2014 год'!$A$8:$F$1131</definedName>
    <definedName name="Z_D3CC2A63_09F5_48C6_89CB_9344AC40B986_.wvu.FilterData" localSheetId="1" hidden="1">'2014 год'!$A$8:$F$1084</definedName>
    <definedName name="Z_D4A7AE18_8B9E_48A5_B98E_E6A3D84D15ED_.wvu.FilterData" localSheetId="1" hidden="1">'2014 год'!$A$8:$F$1084</definedName>
    <definedName name="Z_D4C5E59E_8A4F_4950_83EE_9031A43189C6_.wvu.FilterData" localSheetId="1" hidden="1">'2014 год'!$A$8:$F$1131</definedName>
    <definedName name="Z_D4CBB81E_9B6D_4DA0_B95A_6D70EBD71F14_.wvu.FilterData" localSheetId="1" hidden="1">'2014 год'!$A$8:$F$1131</definedName>
    <definedName name="Z_D4E257C9_F6F5_4724_8F8D_254E81E361D1_.wvu.FilterData" localSheetId="1" hidden="1">'2014 год'!$A$8:$F$1131</definedName>
    <definedName name="Z_D50F4102_482A_4DCA_82B2_CC9AA389660E_.wvu.FilterData" localSheetId="1" hidden="1">'2014 год'!$A$8:$F$1084</definedName>
    <definedName name="Z_D602A1F6_3776_4C79_A951_82F7DC413D62_.wvu.FilterData" localSheetId="1" hidden="1">'2014 год'!$A$8:$F$1131</definedName>
    <definedName name="Z_D64771AB_0FCC_4F32_9FB7_9185D1A4AFA2_.wvu.FilterData" localSheetId="1" hidden="1">'2014 год'!$A$8:$F$1131</definedName>
    <definedName name="Z_D6CF4764_E2BF_4235_A368_A8F108597173_.wvu.FilterData" localSheetId="1" hidden="1">'2014 год'!$A$8:$F$1131</definedName>
    <definedName name="Z_D704B0C3_868C_42EA_9161_15C1614A7C66_.wvu.FilterData" localSheetId="1" hidden="1">'2014 год'!$A$8:$F$1084</definedName>
    <definedName name="Z_D72986E2_5094_4A27_AC76_C62F18983C79_.wvu.FilterData" localSheetId="1" hidden="1">'2014 год'!$A$8:$F$1131</definedName>
    <definedName name="Z_D8770584_408C_4147_A0F6_E9438D41326A_.wvu.FilterData" localSheetId="1" hidden="1">'2014 год'!$A$8:$F$1131</definedName>
    <definedName name="Z_D8B1E600_70A6_47CB_A321_35C217CE307A_.wvu.FilterData" localSheetId="1" hidden="1">'2014 год'!$A$8:$F$1131</definedName>
    <definedName name="Z_DA15D12B_B687_4104_AF35_4470F046E021_.wvu.FilterData" localSheetId="1" hidden="1">'2014 год'!$A$11:$G$1131</definedName>
    <definedName name="Z_DA443817_EDBF_4F25_8580_570F861418A8_.wvu.FilterData" localSheetId="1" hidden="1">'2014 год'!$A$8:$F$1084</definedName>
    <definedName name="Z_DA7117F0_EA4F_46AB_ABA0_50F1B9FFF874_.wvu.FilterData" localSheetId="1" hidden="1">'2014 год'!$A$8:$F$1131</definedName>
    <definedName name="Z_DA7F7071_1F1E_41BF_A3BF_5852B4B7EA04_.wvu.FilterData" localSheetId="1" hidden="1">'2014 год'!$A$10:$L$1131</definedName>
    <definedName name="Z_DAA49F7F_42E4_42E8_80EF_F55AA254E802_.wvu.FilterData" localSheetId="1" hidden="1">'2014 год'!$A$8:$F$1084</definedName>
    <definedName name="Z_DAC940D5_96CF_4E59_B154_8C7CE61F0B76_.wvu.FilterData" localSheetId="1" hidden="1">'2014 год'!$A$8:$F$1131</definedName>
    <definedName name="Z_DB333CAD_CB36_44F4_B9A0_E5C8A0FE7F19_.wvu.FilterData" localSheetId="1" hidden="1">'2014 год'!$A$11:$G$1131</definedName>
    <definedName name="Z_DC8AE3D9_6B29_49D9_BC14_7F1A1F2860C3_.wvu.FilterData" localSheetId="1" hidden="1">'2014 год'!$A$8:$F$1131</definedName>
    <definedName name="Z_DCE8C298_05F2_4894_ADD9_0C8B1A668AE1_.wvu.FilterData" localSheetId="1" hidden="1">'2014 год'!$A$8:$F$1131</definedName>
    <definedName name="Z_DCE8C298_05F2_4894_ADD9_0C8B1A668AE1_.wvu.PrintArea" localSheetId="1" hidden="1">'2014 год'!$A$6:$G$1131</definedName>
    <definedName name="Z_DD5D5A9E_7C25_4623_B254_6D1F9F66B5FE_.wvu.FilterData" localSheetId="1" hidden="1">'2014 год'!$A$8:$F$1131</definedName>
    <definedName name="Z_DE1FF856_CFE7_4DC3_B0D0_2B2E436AE899_.wvu.FilterData" localSheetId="1" hidden="1">'2014 год'!$A$8:$F$1131</definedName>
    <definedName name="Z_DE2D6282_596D_444D_B3BA_0F012B6729FD_.wvu.FilterData" localSheetId="1" hidden="1">'2014 год'!$A$8:$F$1084</definedName>
    <definedName name="Z_DE5CBA33_3826_415C_A714_5E5B2170E2AF_.wvu.FilterData" localSheetId="1" hidden="1">'2014 год'!$A$8:$F$1084</definedName>
    <definedName name="Z_DE6D57BD_D946_4F4C_94DA_A669C514F195_.wvu.FilterData" localSheetId="1" hidden="1">'2014 год'!$A$8:$F$1131</definedName>
    <definedName name="Z_DF4B56C1_AB64_437A_B599_A2B0E1B0CB4A_.wvu.FilterData" localSheetId="1" hidden="1">'2014 год'!$A$8:$F$1131</definedName>
    <definedName name="Z_DF6CCB55_3B73_4D7E_B033_92FF2D687D96_.wvu.FilterData" localSheetId="1" hidden="1">'2014 год'!$A$8:$F$1131</definedName>
    <definedName name="Z_DFBA0607_195C_455D_92E5_AF7D6EE0D36A_.wvu.FilterData" localSheetId="1" hidden="1">'2014 год'!$A$8:$F$1131</definedName>
    <definedName name="Z_E031F33C_26B0_417F_8C3C_4A44EDFBA233_.wvu.FilterData" localSheetId="1" hidden="1">'2014 год'!$A$8:$F$1131</definedName>
    <definedName name="Z_E0340960_A304_4A7F_B23E_BF201A90372D_.wvu.FilterData" localSheetId="1" hidden="1">'2014 год'!$A$8:$F$1131</definedName>
    <definedName name="Z_E070E6A1_EEF1_47DD_97C7_5854BDF83389_.wvu.FilterData" localSheetId="1" hidden="1">'2014 год'!$A$8:$F$1131</definedName>
    <definedName name="Z_E077C4D9_1D89_4AD0_96E7_A5FA91ACEDB5_.wvu.FilterData" localSheetId="1" hidden="1">'2014 год'!$A$8:$F$1084</definedName>
    <definedName name="Z_E15EAA0A_D957_4EAE_ADA7_B1DF957B45EF_.wvu.FilterData" localSheetId="1" hidden="1">'2014 год'!$A$8:$F$1131</definedName>
    <definedName name="Z_E23ADF37_6AF6_4A7F_87C0_EACE0F5F039F_.wvu.FilterData" localSheetId="1" hidden="1">'2014 год'!$A$8:$F$1131</definedName>
    <definedName name="Z_E29B9CC1_017D_4EF2_B4BA_2814773F73B3_.wvu.FilterData" localSheetId="1" hidden="1">'2014 год'!$A$8:$F$1131</definedName>
    <definedName name="Z_E2A5F95F_932F_4C14_BBD8_1BB60A52BEA9_.wvu.FilterData" localSheetId="1" hidden="1">'2014 год'!$A$8:$F$1131</definedName>
    <definedName name="Z_E326ED3A_6822_4F81_B547_B61B62773ADF_.wvu.FilterData" localSheetId="1" hidden="1">'2014 год'!$A$8:$F$1131</definedName>
    <definedName name="Z_E38A66F1_94EF_4E0B_9ADE_351A2CFBBB90_.wvu.FilterData" localSheetId="1" hidden="1">'2014 год'!$A$8:$F$1131</definedName>
    <definedName name="Z_E3CFDA7C_C431_48AD_AC89_E0A5B9A8CB65_.wvu.FilterData" localSheetId="1" hidden="1">'2014 год'!$A$8:$F$1084</definedName>
    <definedName name="Z_E3F7C102_01D2_4408_9EAC_61A51F1F2BA4_.wvu.FilterData" localSheetId="1" hidden="1">'2014 год'!$A$11:$G$1131</definedName>
    <definedName name="Z_E4BE0F9F_A97B_4D7A_8BDF_F68FD170A7AA_.wvu.FilterData" localSheetId="1" hidden="1">'2014 год'!$A$8:$F$1131</definedName>
    <definedName name="Z_E54B95BA_4E62_42F1_8604_9A626C713F2A_.wvu.FilterData" localSheetId="1" hidden="1">'2014 год'!$A$8:$F$1131</definedName>
    <definedName name="Z_E54DF1FD_EBD6_4199_BBAD_97022E965FFF_.wvu.FilterData" localSheetId="1" hidden="1">'2014 год'!$A$8:$F$1084</definedName>
    <definedName name="Z_E6020184_EBBB_468A_A412_06E55DEC018A_.wvu.FilterData" localSheetId="1" hidden="1">'2014 год'!$A$8:$F$1084</definedName>
    <definedName name="Z_E648FE6C_B467_4242_B0F2_40F53E108838_.wvu.FilterData" localSheetId="1" hidden="1">'2014 год'!$A$8:$F$1131</definedName>
    <definedName name="Z_E783AB99_F81E_4679_A0AF_E3F016C99F2C_.wvu.FilterData" localSheetId="1" hidden="1">'2014 год'!$A$8:$F$1131</definedName>
    <definedName name="Z_E7A48B63_815A_48DD_B907_F7B5E7F29F79_.wvu.FilterData" localSheetId="1" hidden="1">'2014 год'!$A$8:$F$1084</definedName>
    <definedName name="Z_E7CA13D3_A61F_49C5_902E_E7E748A501FB_.wvu.FilterData" localSheetId="1" hidden="1">'2014 год'!$A$8:$F$1131</definedName>
    <definedName name="Z_E7EB6B8A_6B46_47E9_B1E7_27582BE5A109_.wvu.FilterData" localSheetId="1" hidden="1">'2014 год'!$A$8:$F$1084</definedName>
    <definedName name="Z_E7F8F43D_0F59_41B7_B26A_0155A84FF0A3_.wvu.FilterData" localSheetId="1" hidden="1">'2014 год'!$A$8:$F$1084</definedName>
    <definedName name="Z_E9C25EC6_AEE5_4A1E_A4A3_35C4CD34403C_.wvu.FilterData" localSheetId="1" hidden="1">'2014 год'!$A$8:$F$1131</definedName>
    <definedName name="Z_EA0A4CAA_8F52_4DD3_A63B_1EF5FBCC1464_.wvu.FilterData" localSheetId="1" hidden="1">'2014 год'!$A$8:$F$1084</definedName>
    <definedName name="Z_EA1929C7_85F7_40DE_826A_94377FC9966E_.wvu.FilterData" localSheetId="1" hidden="1">'2014 год'!$A$8:$F$1131</definedName>
    <definedName name="Z_EA1929C7_85F7_40DE_826A_94377FC9966E_.wvu.PrintArea" localSheetId="1" hidden="1">'2014 год'!$A$1:$I$1131</definedName>
    <definedName name="Z_EA1929C7_85F7_40DE_826A_94377FC9966E_.wvu.PrintTitles" localSheetId="1" hidden="1">'2014 год'!$9:$10</definedName>
    <definedName name="Z_EAFA5F17_CBD5_4FE6_9475_98B5F08B967C_.wvu.FilterData" localSheetId="1" hidden="1">'2014 год'!$A$8:$F$1084</definedName>
    <definedName name="Z_ED5F3842_942E_473E_B7AF_3806C5D5C093_.wvu.FilterData" localSheetId="1" hidden="1">'2014 год'!$A$8:$F$1131</definedName>
    <definedName name="Z_ED6D8023_7C49_4683_A448_DD7C3FD3A867_.wvu.FilterData" localSheetId="1" hidden="1">'2014 год'!$A$8:$F$1131</definedName>
    <definedName name="Z_EDAE166A_0B97_4244_8006_86641E30DA25_.wvu.FilterData" localSheetId="1" hidden="1">'2014 год'!$A$8:$F$1084</definedName>
    <definedName name="Z_EDD41A18_895A_4BAC_AA3F_8D1F700D5108_.wvu.FilterData" localSheetId="1" hidden="1">'2014 год'!$A$8:$F$1131</definedName>
    <definedName name="Z_EF22DD42_5F34_46F4_9CF7_8FA660775B7F_.wvu.FilterData" localSheetId="1" hidden="1">'2014 год'!$A$8:$F$1084</definedName>
    <definedName name="Z_F0239C6B_DCC4_49DA_B345_8A3A66099E5E_.wvu.FilterData" localSheetId="1" hidden="1">'2014 год'!$A$8:$F$1131</definedName>
    <definedName name="Z_F0A59C65_44CC_4274_9BB3_1A96870FE52A_.wvu.FilterData" localSheetId="1" hidden="1">'2014 год'!$A$8:$F$1084</definedName>
    <definedName name="Z_F101ED46_03D0_4ED3_9C2B_18B1E19E8D8B_.wvu.FilterData" localSheetId="1" hidden="1">'2014 год'!$A$8:$F$1131</definedName>
    <definedName name="Z_F3E50045_00FC_4DD7_9D22_CBB6A95A1521_.wvu.FilterData" localSheetId="1" hidden="1">'2014 год'!$A$8:$F$1131</definedName>
    <definedName name="Z_F3F83521_9945_48EE_B625_001AE15E2719_.wvu.FilterData" localSheetId="1" hidden="1">'2014 год'!$A$8:$F$1131</definedName>
    <definedName name="Z_F4306905_969F_4309_BB18_F672A494FFF1_.wvu.FilterData" localSheetId="1" hidden="1">'2014 год'!$A$8:$F$1131</definedName>
    <definedName name="Z_F5387F2A_1A7B_4427_B8C8_6A35E7D78C47_.wvu.FilterData" localSheetId="1" hidden="1">'2014 год'!$A$8:$F$1131</definedName>
    <definedName name="Z_F56D4E85_4E83_4C22_A28E_2F4792367A91_.wvu.FilterData" localSheetId="1" hidden="1">'2014 год'!$A$8:$F$1084</definedName>
    <definedName name="Z_F5F1815D_8D11_4C0B_8434_6FDE60AE9FD2_.wvu.FilterData" localSheetId="1" hidden="1">'2014 год'!$A$8:$F$1131</definedName>
    <definedName name="Z_F5F67BA9_C22A_4460_A5AC_1A97CC98F00E_.wvu.FilterData" localSheetId="1" hidden="1">'2014 год'!$A$8:$F$1131</definedName>
    <definedName name="Z_F626A369_71D3_4420_B2FF_D83AAE037EBF_.wvu.FilterData" localSheetId="1" hidden="1">'2014 год'!$A$8:$F$1084</definedName>
    <definedName name="Z_F70839DF_5740_42D3_AA08_6B21E83F2B9D_.wvu.FilterData" localSheetId="1" hidden="1">'2014 год'!$A$8:$F$1131</definedName>
    <definedName name="Z_F7B85EA8_1739_43AF_B063_4134CF03FBA6_.wvu.FilterData" localSheetId="1" hidden="1">'2014 год'!$A$8:$F$1131</definedName>
    <definedName name="Z_F8317F2E_A64A_47FC_9220_974A0A54C313_.wvu.FilterData" localSheetId="1" hidden="1">'2014 год'!$A$8:$F$1131</definedName>
    <definedName name="Z_F872851D_7F5A_486D_A464_AE4D8D5BAF07_.wvu.FilterData" localSheetId="1" hidden="1">'2014 год'!$A$8:$F$1084</definedName>
    <definedName name="Z_F8880CAA_4A75_43BD_A10A_2ADBE42FF49F_.wvu.FilterData" localSheetId="1" hidden="1">'2014 год'!$A$8:$F$1131</definedName>
    <definedName name="Z_F890B8DE_1C4B_4635_9EB1_160714C712B8_.wvu.FilterData" localSheetId="1" hidden="1">'2014 год'!$A$8:$F$1131</definedName>
    <definedName name="Z_F98D998B_D461_4AC9_AB9E_03436E9ED45A_.wvu.FilterData" localSheetId="1" hidden="1">'2014 год'!$A$8:$F$1084</definedName>
    <definedName name="Z_F9F77488_56FE_4151_87EF_63807FC5A3E5_.wvu.FilterData" localSheetId="1" hidden="1">'2014 год'!$A$8:$F$1084</definedName>
    <definedName name="Z_FA50248C_F1DB_4159_96A7_961A0F503021_.wvu.FilterData" localSheetId="1" hidden="1">'2014 год'!$A$8:$F$1084</definedName>
    <definedName name="Z_FAD81514_9FD5_4F3B_AA85_0F57B17499B5_.wvu.FilterData" localSheetId="1" hidden="1">'2014 год'!$A$8:$F$1084</definedName>
    <definedName name="Z_FBDDCA52_6CBC_4DD2_A790_CCEE10D15852_.wvu.FilterData" localSheetId="1" hidden="1">'2014 год'!$A$8:$F$1084</definedName>
    <definedName name="Z_FCFF11AD_0D8C_465D_9BD1_071EED867C65_.wvu.FilterData" localSheetId="1" hidden="1">'2014 год'!$A$8:$F$1131</definedName>
    <definedName name="Z_FD032FF5_357B_4DE3_9CD2_BBC79BB7FF5A_.wvu.FilterData" localSheetId="1" hidden="1">'2014 год'!$A$8:$F$1084</definedName>
    <definedName name="Z_FDD8829C_9642_402C_8446_26A201593221_.wvu.FilterData" localSheetId="1" hidden="1">'2014 год'!$A$8:$F$1131</definedName>
    <definedName name="Z_FE4BA66C_8038_4EE3_868E_A40BBBDA42E1_.wvu.FilterData" localSheetId="1" hidden="1">'2014 год'!$A$8:$F$1131</definedName>
    <definedName name="Z_FF239C65_B5EC_4420_93B2_5336438FCAB0_.wvu.FilterData" localSheetId="1" hidden="1">'2014 год'!$A$8:$F$1084</definedName>
    <definedName name="Z_FF9C8FE1_43DD_45C7_B91C_940BD209AF24_.wvu.FilterData" localSheetId="1" hidden="1">'2014 год'!$A$8:$F$1131</definedName>
    <definedName name="Z_FFA709DD_95EB_4CF6_BC29_62E82B953B38_.wvu.FilterData" localSheetId="1" hidden="1">'2014 год'!$A$8:$F$1084</definedName>
    <definedName name="_xlnm.Print_Titles" localSheetId="1">'2014 год'!$9:$10</definedName>
    <definedName name="_xlnm.Print_Area" localSheetId="0">'1'!#REF!</definedName>
    <definedName name="_xlnm.Print_Area" localSheetId="1">'2014 год'!$A$1:$I$1131</definedName>
  </definedNames>
  <calcPr calcId="144525" refMode="R1C1"/>
  <customWorkbookViews>
    <customWorkbookView name="Дячук - Личное представление" guid="{1C060685-541B-49B8-81E5-C9855E92EF71}" mergeInterval="0" personalView="1" maximized="1" windowWidth="999" windowHeight="395" activeSheetId="3"/>
    <customWorkbookView name="1 - Личное представление" guid="{C7A8D4BF-496F-467C-ACF1-D36EC033A9AF}" mergeInterval="0" personalView="1" maximized="1" xWindow="1" yWindow="1" windowWidth="1292" windowHeight="515" activeSheetId="5"/>
    <customWorkbookView name="SP2 - Личное представление" guid="{163B8715-85B8-471E-B260-0B77DCF30478}" mergeInterval="0" personalView="1" maximized="1" windowWidth="1276" windowHeight="761" activeSheetId="3"/>
    <customWorkbookView name="lisakova - Личное представление" guid="{8E7178FB-3B43-47C3-A920-04CF161DC57D}" mergeInterval="0" personalView="1" maximized="1" xWindow="5" yWindow="31" windowWidth="626" windowHeight="651" activeSheetId="3"/>
    <customWorkbookView name="Pechora - Личное представление" guid="{E38A66F1-94EF-4E0B-9ADE-351A2CFBBB90}" mergeInterval="0" personalView="1" maximized="1" windowWidth="1148" windowHeight="701" activeSheetId="3"/>
    <customWorkbookView name="ostashova - Личное представление" guid="{27388E48-9C14-43B8-B4A6-C752CD83E153}" mergeInterval="0" personalView="1" maximized="1" windowWidth="796" windowHeight="437" activeSheetId="1" showComments="commIndAndComment"/>
    <customWorkbookView name="gigeva - Личное представление" guid="{7C6E0ECD-7C82-43DA-9D75-77D350D6208C}" mergeInterval="0" personalView="1" maximized="1" windowWidth="1148" windowHeight="727" activeSheetId="3"/>
    <customWorkbookView name="zinovkina - Личное представление" guid="{16C135C9-94AB-472D-93D8-5C1DA8432321}" mergeInterval="0" personalView="1" maximized="1" windowWidth="1276" windowHeight="858" activeSheetId="3"/>
    <customWorkbookView name="Буданова М.А. - Личное представление" guid="{2B8A2E2F-34CD-4A73-80B0-2A7FC8A9C4FD}" mergeInterval="0" personalView="1" maximized="1" windowWidth="1148" windowHeight="691" activeSheetId="3"/>
    <customWorkbookView name="chegesova - Личное представление" guid="{18DA4211-C1A8-4AEA-A88D-04CC8F36FDA3}" mergeInterval="0" personalView="1" maximized="1" windowWidth="1020" windowHeight="605" activeSheetId="1"/>
    <customWorkbookView name="MASTER - Личное представление" guid="{B2B8434C-6C78-4DCB-AFBB-90B24BBBCB58}" autoUpdate="1" mergeInterval="5" personalView="1" maximized="1" windowWidth="1020" windowHeight="596" activeSheetId="3"/>
    <customWorkbookView name="Бюджетный отдел - Личное представление" guid="{1179E7FE-2B08-4258-BF19-A1CE2E7D2FC6}" mergeInterval="0" personalView="1" maximized="1" windowWidth="1276" windowHeight="848" activeSheetId="3"/>
    <customWorkbookView name="bochkina - Личное представление" guid="{C7735A17-DAAB-4B96-AAB1-BE76DE09472F}" mergeInterval="0" personalView="1" maximized="1" windowWidth="1276" windowHeight="826" activeSheetId="3"/>
    <customWorkbookView name="Наталья - Личное представление" guid="{433D1ED1-4EF4-4D23-B691-1925F16A6300}" mergeInterval="0" personalView="1" maximized="1" xWindow="1" yWindow="1" windowWidth="1276" windowHeight="757" activeSheetId="3"/>
    <customWorkbookView name="Елена - Личное представление" guid="{A8106264-3295-4312-BA82-A79BBB1DDAF3}" mergeInterval="0" personalView="1" maximized="1" xWindow="1" yWindow="1" windowWidth="1276" windowHeight="895" activeSheetId="3"/>
    <customWorkbookView name="Антонова - Личное представление" guid="{5B0ECC04-287D-41FE-BA8D-5B249E27F599}" mergeInterval="0" personalView="1" maximized="1" xWindow="1" yWindow="1" windowWidth="1235" windowHeight="790" activeSheetId="3"/>
    <customWorkbookView name="Кузнецова - Личное представление" guid="{34CA7316-21D3-43B0-B4D3-6E9FC18023BF}" mergeInterval="0" personalView="1" maximized="1" windowWidth="1276" windowHeight="725" activeSheetId="3"/>
    <customWorkbookView name="xp - Личное представление" guid="{DCE8C298-05F2-4894-ADD9-0C8B1A668AE1}" mergeInterval="0" personalView="1" maximized="1" xWindow="1" yWindow="1" windowWidth="1276" windowHeight="804" activeSheetId="3"/>
    <customWorkbookView name="user - Личное представление" guid="{DA15D12B-B687-4104-AF35-4470F046E021}" mergeInterval="0" personalView="1" maximized="1" xWindow="1" yWindow="1" windowWidth="1916" windowHeight="837" tabRatio="497" activeSheetId="3"/>
    <customWorkbookView name="й1 - Личное представление" guid="{EA1929C7-85F7-40DE-826A-94377FC9966E}" mergeInterval="0" personalView="1" maximized="1" xWindow="1" yWindow="1" windowWidth="978" windowHeight="497" activeSheetId="3"/>
    <customWorkbookView name="Администратор - Личное представление" guid="{167491D8-6D6D-447D-A119-5E65D8431081}" mergeInterval="0" personalView="1" maximized="1" xWindow="1" yWindow="1" windowWidth="1920" windowHeight="817" activeSheetId="4"/>
  </customWorkbookViews>
</workbook>
</file>

<file path=xl/calcChain.xml><?xml version="1.0" encoding="utf-8"?>
<calcChain xmlns="http://schemas.openxmlformats.org/spreadsheetml/2006/main">
  <c r="I125" i="3" l="1"/>
  <c r="I127" i="3"/>
  <c r="H87" i="3"/>
  <c r="H56" i="3"/>
  <c r="H55" i="3"/>
  <c r="H430" i="3"/>
  <c r="H429" i="3" s="1"/>
  <c r="G461" i="3"/>
  <c r="H445" i="3"/>
  <c r="I431" i="3"/>
  <c r="I430" i="3" s="1"/>
  <c r="I291" i="3"/>
  <c r="I290" i="3"/>
  <c r="H289" i="3"/>
  <c r="G289" i="3"/>
  <c r="G79" i="3"/>
  <c r="G78" i="3" s="1"/>
  <c r="G77" i="3" s="1"/>
  <c r="I429" i="3" l="1"/>
  <c r="I289" i="3"/>
  <c r="I105" i="3"/>
  <c r="I104" i="3" s="1"/>
  <c r="I103" i="3" s="1"/>
  <c r="H104" i="3"/>
  <c r="H103" i="3" s="1"/>
  <c r="H1105" i="3"/>
  <c r="H1131" i="3"/>
  <c r="H318" i="3"/>
  <c r="I108" i="3" l="1"/>
  <c r="I107" i="3" s="1"/>
  <c r="I106" i="3" s="1"/>
  <c r="I102" i="3" s="1"/>
  <c r="H107" i="3"/>
  <c r="H106" i="3" s="1"/>
  <c r="H102" i="3" s="1"/>
  <c r="G107" i="3"/>
  <c r="G106" i="3" s="1"/>
  <c r="G102" i="3" l="1"/>
  <c r="G104" i="3"/>
  <c r="G103" i="3" s="1"/>
  <c r="G84" i="3"/>
  <c r="I86" i="3"/>
  <c r="I601" i="3"/>
  <c r="I602" i="3"/>
  <c r="H600" i="3"/>
  <c r="G600" i="3"/>
  <c r="I656" i="3"/>
  <c r="I655" i="3"/>
  <c r="H654" i="3"/>
  <c r="G654" i="3"/>
  <c r="H462" i="3"/>
  <c r="H461" i="3" s="1"/>
  <c r="I904" i="3"/>
  <c r="H396" i="3"/>
  <c r="H397" i="3"/>
  <c r="I1102" i="3"/>
  <c r="I1101" i="3" s="1"/>
  <c r="I1100" i="3" s="1"/>
  <c r="I1099" i="3" s="1"/>
  <c r="H1101" i="3"/>
  <c r="H1100" i="3" s="1"/>
  <c r="H1099" i="3" s="1"/>
  <c r="G1101" i="3"/>
  <c r="G1100" i="3" s="1"/>
  <c r="G1099" i="3" s="1"/>
  <c r="I1091" i="3"/>
  <c r="I1090" i="3" s="1"/>
  <c r="I1089" i="3" s="1"/>
  <c r="I1088" i="3" s="1"/>
  <c r="H1090" i="3"/>
  <c r="H1089" i="3" s="1"/>
  <c r="H1088" i="3" s="1"/>
  <c r="G1090" i="3"/>
  <c r="G1089" i="3" s="1"/>
  <c r="G1088" i="3" s="1"/>
  <c r="H138" i="3"/>
  <c r="G138" i="3"/>
  <c r="I140" i="3"/>
  <c r="I139" i="3"/>
  <c r="I353" i="3"/>
  <c r="I352" i="3" s="1"/>
  <c r="H352" i="3"/>
  <c r="H351" i="3" s="1"/>
  <c r="H312" i="3"/>
  <c r="H84" i="3"/>
  <c r="H88" i="3"/>
  <c r="H267" i="3"/>
  <c r="I285" i="3"/>
  <c r="I284" i="3" s="1"/>
  <c r="I283" i="3" s="1"/>
  <c r="H284" i="3"/>
  <c r="H283" i="3" s="1"/>
  <c r="G284" i="3"/>
  <c r="G283" i="3" s="1"/>
  <c r="I600" i="3" l="1"/>
  <c r="I654" i="3"/>
  <c r="I138" i="3"/>
  <c r="H350" i="3"/>
  <c r="I351" i="3"/>
  <c r="I350" i="3"/>
  <c r="I56" i="3"/>
  <c r="I81" i="3"/>
  <c r="I88" i="3"/>
  <c r="I148" i="3"/>
  <c r="I230" i="3"/>
  <c r="I313" i="3"/>
  <c r="I497" i="3"/>
  <c r="I732" i="3"/>
  <c r="I731" i="3" s="1"/>
  <c r="I730" i="3" s="1"/>
  <c r="I729" i="3" s="1"/>
  <c r="H731" i="3"/>
  <c r="H730" i="3" s="1"/>
  <c r="H729" i="3" s="1"/>
  <c r="G731" i="3"/>
  <c r="G730" i="3" s="1"/>
  <c r="G729" i="3" s="1"/>
  <c r="G584" i="3"/>
  <c r="G583" i="3" s="1"/>
  <c r="G582" i="3" s="1"/>
  <c r="H585" i="3"/>
  <c r="H584" i="3" s="1"/>
  <c r="H583" i="3" s="1"/>
  <c r="H582" i="3" s="1"/>
  <c r="H657" i="3"/>
  <c r="H603" i="3"/>
  <c r="H79" i="3"/>
  <c r="H823" i="3"/>
  <c r="H485" i="3"/>
  <c r="G485" i="3"/>
  <c r="I487" i="3"/>
  <c r="I510" i="3"/>
  <c r="I509" i="3" s="1"/>
  <c r="I508" i="3" s="1"/>
  <c r="I507" i="3" s="1"/>
  <c r="H509" i="3"/>
  <c r="H508" i="3" s="1"/>
  <c r="H507" i="3" s="1"/>
  <c r="H864" i="3"/>
  <c r="H901" i="3"/>
  <c r="H505" i="3"/>
  <c r="H504" i="3" s="1"/>
  <c r="H503" i="3" s="1"/>
  <c r="H502" i="3" s="1"/>
  <c r="I506" i="3"/>
  <c r="I446" i="3"/>
  <c r="H444" i="3"/>
  <c r="I366" i="3"/>
  <c r="I365" i="3" s="1"/>
  <c r="I363" i="3" s="1"/>
  <c r="H365" i="3"/>
  <c r="H363" i="3" s="1"/>
  <c r="I496" i="3"/>
  <c r="I495" i="3" s="1"/>
  <c r="I494" i="3" s="1"/>
  <c r="I493" i="3" s="1"/>
  <c r="H495" i="3"/>
  <c r="H494" i="3" s="1"/>
  <c r="H493" i="3" s="1"/>
  <c r="G495" i="3"/>
  <c r="G494" i="3" s="1"/>
  <c r="G493" i="3" s="1"/>
  <c r="H478" i="3"/>
  <c r="H477" i="3" s="1"/>
  <c r="H476" i="3" s="1"/>
  <c r="H475" i="3" s="1"/>
  <c r="G478" i="3"/>
  <c r="G477" i="3" s="1"/>
  <c r="G476" i="3" s="1"/>
  <c r="G475" i="3" s="1"/>
  <c r="I479" i="3"/>
  <c r="I478" i="3" s="1"/>
  <c r="I477" i="3" s="1"/>
  <c r="I476" i="3" s="1"/>
  <c r="I475" i="3" s="1"/>
  <c r="I456" i="3"/>
  <c r="I455" i="3" s="1"/>
  <c r="I454" i="3" s="1"/>
  <c r="H455" i="3"/>
  <c r="H454" i="3" s="1"/>
  <c r="G455" i="3"/>
  <c r="G454" i="3" s="1"/>
  <c r="H228" i="3"/>
  <c r="H227" i="3" s="1"/>
  <c r="H226" i="3" s="1"/>
  <c r="G228" i="3"/>
  <c r="G227" i="3" s="1"/>
  <c r="G226" i="3" s="1"/>
  <c r="I229" i="3"/>
  <c r="I228" i="3" s="1"/>
  <c r="I227" i="3" s="1"/>
  <c r="I226" i="3" s="1"/>
  <c r="H127" i="3"/>
  <c r="G127" i="3"/>
  <c r="I129" i="3"/>
  <c r="I80" i="3"/>
  <c r="I79" i="3" s="1"/>
  <c r="I78" i="3" s="1"/>
  <c r="I77" i="3" s="1"/>
  <c r="I397" i="3"/>
  <c r="I445" i="3" l="1"/>
  <c r="I444" i="3" s="1"/>
  <c r="I585" i="3"/>
  <c r="I584" i="3" s="1"/>
  <c r="I583" i="3" s="1"/>
  <c r="I582" i="3" s="1"/>
  <c r="I505" i="3"/>
  <c r="I504" i="3" s="1"/>
  <c r="I503" i="3" s="1"/>
  <c r="I502" i="3" s="1"/>
  <c r="H364" i="3"/>
  <c r="I364" i="3"/>
  <c r="H395" i="3"/>
  <c r="H394" i="3" s="1"/>
  <c r="H393" i="3" s="1"/>
  <c r="H392" i="3" s="1"/>
  <c r="H391" i="3" s="1"/>
  <c r="G395" i="3"/>
  <c r="G394" i="3" s="1"/>
  <c r="G393" i="3" s="1"/>
  <c r="G392" i="3" s="1"/>
  <c r="G391" i="3" s="1"/>
  <c r="I396" i="3"/>
  <c r="I395" i="3" s="1"/>
  <c r="I394" i="3" s="1"/>
  <c r="I393" i="3" s="1"/>
  <c r="I392" i="3" s="1"/>
  <c r="I391" i="3" s="1"/>
  <c r="I912" i="3"/>
  <c r="I911" i="3" s="1"/>
  <c r="H911" i="3"/>
  <c r="G911" i="3"/>
  <c r="I658" i="3"/>
  <c r="H653" i="3"/>
  <c r="I657" i="3"/>
  <c r="I98" i="3"/>
  <c r="I97" i="3"/>
  <c r="I101" i="3"/>
  <c r="I215" i="3"/>
  <c r="I214" i="3" s="1"/>
  <c r="I213" i="3" s="1"/>
  <c r="I212" i="3" s="1"/>
  <c r="I203" i="3"/>
  <c r="I244" i="3"/>
  <c r="I243" i="3" s="1"/>
  <c r="I242" i="3" s="1"/>
  <c r="I246" i="3"/>
  <c r="I245" i="3" s="1"/>
  <c r="I248" i="3"/>
  <c r="I247" i="3" s="1"/>
  <c r="I263" i="3"/>
  <c r="I282" i="3"/>
  <c r="I299" i="3"/>
  <c r="I304" i="3"/>
  <c r="I308" i="3"/>
  <c r="I312" i="3"/>
  <c r="I326" i="3"/>
  <c r="I377" i="3"/>
  <c r="I462" i="3"/>
  <c r="I461" i="3" s="1"/>
  <c r="I501" i="3"/>
  <c r="I500" i="3" s="1"/>
  <c r="I499" i="3" s="1"/>
  <c r="I498" i="3" s="1"/>
  <c r="G1011" i="3"/>
  <c r="G1010" i="3" s="1"/>
  <c r="G302" i="3"/>
  <c r="G300" i="3" s="1"/>
  <c r="G297" i="3"/>
  <c r="G296" i="3" s="1"/>
  <c r="G199" i="3"/>
  <c r="G198" i="3" s="1"/>
  <c r="H199" i="3"/>
  <c r="H198" i="3" s="1"/>
  <c r="G52" i="3"/>
  <c r="G51" i="3" s="1"/>
  <c r="G48" i="3"/>
  <c r="G825" i="3"/>
  <c r="G567" i="3"/>
  <c r="G500" i="3"/>
  <c r="G499" i="3" s="1"/>
  <c r="G498" i="3" s="1"/>
  <c r="G460" i="3"/>
  <c r="G459" i="3" s="1"/>
  <c r="G375" i="3"/>
  <c r="G325" i="3"/>
  <c r="G324" i="3" s="1"/>
  <c r="G323" i="3" s="1"/>
  <c r="G311" i="3"/>
  <c r="G310" i="3" s="1"/>
  <c r="G309" i="3" s="1"/>
  <c r="G307" i="3"/>
  <c r="G306" i="3" s="1"/>
  <c r="G305" i="3" s="1"/>
  <c r="G288" i="3"/>
  <c r="G287" i="3" s="1"/>
  <c r="G286" i="3" s="1"/>
  <c r="G281" i="3"/>
  <c r="G280" i="3" s="1"/>
  <c r="G279" i="3" s="1"/>
  <c r="G274" i="3"/>
  <c r="G273" i="3" s="1"/>
  <c r="G272" i="3" s="1"/>
  <c r="G268" i="3"/>
  <c r="G270" i="3"/>
  <c r="G269" i="3" s="1"/>
  <c r="G261" i="3"/>
  <c r="G247" i="3"/>
  <c r="G245" i="3"/>
  <c r="G243" i="3"/>
  <c r="G242" i="3" s="1"/>
  <c r="G214" i="3"/>
  <c r="G213" i="3" s="1"/>
  <c r="G212" i="3" s="1"/>
  <c r="G202" i="3"/>
  <c r="G201" i="3" s="1"/>
  <c r="G186" i="3"/>
  <c r="G185" i="3" s="1"/>
  <c r="G100" i="3"/>
  <c r="G99" i="3" s="1"/>
  <c r="G96" i="3"/>
  <c r="G95" i="3" s="1"/>
  <c r="H500" i="3"/>
  <c r="H499" i="3" s="1"/>
  <c r="H498" i="3" s="1"/>
  <c r="H563" i="3"/>
  <c r="H565" i="3"/>
  <c r="G565" i="3"/>
  <c r="H247" i="3"/>
  <c r="H245" i="3"/>
  <c r="H243" i="3"/>
  <c r="H242" i="3" s="1"/>
  <c r="H214" i="3"/>
  <c r="H213" i="3" s="1"/>
  <c r="H212" i="3" s="1"/>
  <c r="H241" i="3" l="1"/>
  <c r="G295" i="3"/>
  <c r="G294" i="3" s="1"/>
  <c r="H297" i="3"/>
  <c r="H296" i="3" s="1"/>
  <c r="G241" i="3"/>
  <c r="G94" i="3"/>
  <c r="G197" i="3"/>
  <c r="I241" i="3"/>
  <c r="H375" i="3"/>
  <c r="H567" i="3"/>
  <c r="I570" i="3"/>
  <c r="I569" i="3" s="1"/>
  <c r="I568" i="3" s="1"/>
  <c r="H569" i="3"/>
  <c r="H568" i="3" s="1"/>
  <c r="G569" i="3"/>
  <c r="G568" i="3" s="1"/>
  <c r="H24" i="3"/>
  <c r="G24" i="3"/>
  <c r="I25" i="3"/>
  <c r="I24" i="3" s="1"/>
  <c r="H771" i="3"/>
  <c r="H770" i="3" s="1"/>
  <c r="G771" i="3"/>
  <c r="G770" i="3" s="1"/>
  <c r="I772" i="3"/>
  <c r="I771" i="3" s="1"/>
  <c r="I770" i="3" s="1"/>
  <c r="G556" i="3"/>
  <c r="G555" i="3" s="1"/>
  <c r="H556" i="3"/>
  <c r="H555" i="3" s="1"/>
  <c r="I557" i="3"/>
  <c r="I556" i="3" s="1"/>
  <c r="I555" i="3" s="1"/>
  <c r="G642" i="3"/>
  <c r="H642" i="3"/>
  <c r="H646" i="3"/>
  <c r="H645" i="3" s="1"/>
  <c r="H644" i="3" s="1"/>
  <c r="G646" i="3"/>
  <c r="I647" i="3"/>
  <c r="I646" i="3" s="1"/>
  <c r="I645" i="3" s="1"/>
  <c r="I644" i="3" s="1"/>
  <c r="H713" i="3"/>
  <c r="H712" i="3" s="1"/>
  <c r="H711" i="3" s="1"/>
  <c r="H710" i="3" s="1"/>
  <c r="G713" i="3"/>
  <c r="G712" i="3" s="1"/>
  <c r="G711" i="3"/>
  <c r="G710" i="3" s="1"/>
  <c r="H991" i="3"/>
  <c r="H990" i="3" s="1"/>
  <c r="H989" i="3" s="1"/>
  <c r="G991" i="3"/>
  <c r="G990" i="3" s="1"/>
  <c r="G989" i="3" s="1"/>
  <c r="I992" i="3"/>
  <c r="I991" i="3" s="1"/>
  <c r="I990" i="3" s="1"/>
  <c r="I989" i="3" s="1"/>
  <c r="H295" i="3" l="1"/>
  <c r="I714" i="3"/>
  <c r="I713" i="3" s="1"/>
  <c r="I712" i="3" s="1"/>
  <c r="I711" i="3" s="1"/>
  <c r="I710" i="3" s="1"/>
  <c r="H100" i="3" l="1"/>
  <c r="H99" i="3" s="1"/>
  <c r="I100" i="3"/>
  <c r="I99" i="3" s="1"/>
  <c r="H1075" i="3"/>
  <c r="H1074" i="3" s="1"/>
  <c r="G1075" i="3"/>
  <c r="G1074" i="3" s="1"/>
  <c r="I1076" i="3"/>
  <c r="I1075" i="3" s="1"/>
  <c r="I1074" i="3" s="1"/>
  <c r="H307" i="3"/>
  <c r="H306" i="3" s="1"/>
  <c r="H305" i="3" s="1"/>
  <c r="H311" i="3"/>
  <c r="I307" i="3"/>
  <c r="I306" i="3" s="1"/>
  <c r="I305" i="3" s="1"/>
  <c r="H302" i="3"/>
  <c r="H294" i="3" s="1"/>
  <c r="I275" i="3"/>
  <c r="I274" i="3" s="1"/>
  <c r="I273" i="3" s="1"/>
  <c r="I272" i="3" s="1"/>
  <c r="H274" i="3"/>
  <c r="H273" i="3" s="1"/>
  <c r="H272" i="3" s="1"/>
  <c r="I662" i="3"/>
  <c r="I661" i="3" s="1"/>
  <c r="I660" i="3" s="1"/>
  <c r="I659" i="3" s="1"/>
  <c r="H661" i="3"/>
  <c r="H660" i="3" s="1"/>
  <c r="H659" i="3" s="1"/>
  <c r="G661" i="3"/>
  <c r="G660" i="3" s="1"/>
  <c r="G659" i="3" s="1"/>
  <c r="H300" i="3" l="1"/>
  <c r="H261" i="3"/>
  <c r="I174" i="3"/>
  <c r="I173" i="3" s="1"/>
  <c r="I172" i="3" s="1"/>
  <c r="I171" i="3" s="1"/>
  <c r="I170" i="3" s="1"/>
  <c r="I169" i="3" s="1"/>
  <c r="H173" i="3"/>
  <c r="H172" i="3" s="1"/>
  <c r="H171" i="3" s="1"/>
  <c r="G173" i="3"/>
  <c r="G172" i="3" s="1"/>
  <c r="G171" i="3" s="1"/>
  <c r="G170" i="3" s="1"/>
  <c r="G169" i="3" s="1"/>
  <c r="H170" i="3" l="1"/>
  <c r="H169" i="3" s="1"/>
  <c r="I566" i="3" l="1"/>
  <c r="I565" i="3" s="1"/>
  <c r="I311" i="3" l="1"/>
  <c r="H310" i="3"/>
  <c r="H309" i="3" s="1"/>
  <c r="H96" i="3"/>
  <c r="H95" i="3" s="1"/>
  <c r="H94" i="3" s="1"/>
  <c r="H825" i="3"/>
  <c r="I826" i="3"/>
  <c r="I825" i="3" s="1"/>
  <c r="I271" i="3"/>
  <c r="I270" i="3" s="1"/>
  <c r="I269" i="3" s="1"/>
  <c r="H270" i="3"/>
  <c r="H269" i="3" s="1"/>
  <c r="H268" i="3"/>
  <c r="I267" i="3"/>
  <c r="I310" i="3" l="1"/>
  <c r="I309" i="3" s="1"/>
  <c r="I96" i="3"/>
  <c r="I95" i="3" s="1"/>
  <c r="I94" i="3" s="1"/>
  <c r="I268" i="3"/>
  <c r="H1011" i="3"/>
  <c r="H1010" i="3" s="1"/>
  <c r="I187" i="3"/>
  <c r="I186" i="3" s="1"/>
  <c r="I185" i="3" s="1"/>
  <c r="H186" i="3"/>
  <c r="H185" i="3" s="1"/>
  <c r="I1073" i="3" l="1"/>
  <c r="H932" i="3"/>
  <c r="H931" i="3" s="1"/>
  <c r="H930" i="3" s="1"/>
  <c r="G932" i="3"/>
  <c r="G931" i="3" s="1"/>
  <c r="G930" i="3" s="1"/>
  <c r="I933" i="3"/>
  <c r="I932" i="3" s="1"/>
  <c r="I931" i="3" s="1"/>
  <c r="I930" i="3" s="1"/>
  <c r="H942" i="3" l="1"/>
  <c r="H941" i="3" s="1"/>
  <c r="H940" i="3" s="1"/>
  <c r="H939" i="3" s="1"/>
  <c r="I943" i="3"/>
  <c r="I942" i="3" s="1"/>
  <c r="I941" i="3" s="1"/>
  <c r="I940" i="3" s="1"/>
  <c r="I939" i="3" s="1"/>
  <c r="G942" i="3"/>
  <c r="G941" i="3" s="1"/>
  <c r="G940" i="3" s="1"/>
  <c r="G939" i="3" s="1"/>
  <c r="H325" i="3"/>
  <c r="H324" i="3" s="1"/>
  <c r="H323" i="3" s="1"/>
  <c r="I325" i="3"/>
  <c r="I324" i="3" s="1"/>
  <c r="I323" i="3" s="1"/>
  <c r="I288" i="3"/>
  <c r="I287" i="3" s="1"/>
  <c r="I286" i="3" s="1"/>
  <c r="H288" i="3"/>
  <c r="H287" i="3" s="1"/>
  <c r="H286" i="3" s="1"/>
  <c r="I281" i="3"/>
  <c r="I280" i="3" s="1"/>
  <c r="I279" i="3" s="1"/>
  <c r="H281" i="3"/>
  <c r="H280" i="3" s="1"/>
  <c r="H279" i="3" s="1"/>
  <c r="I589" i="3"/>
  <c r="I588" i="3" s="1"/>
  <c r="I587" i="3" s="1"/>
  <c r="I586" i="3" s="1"/>
  <c r="H588" i="3"/>
  <c r="H587" i="3" s="1"/>
  <c r="H586" i="3" s="1"/>
  <c r="G588" i="3"/>
  <c r="G587" i="3" s="1"/>
  <c r="G586" i="3" s="1"/>
  <c r="I736" i="3" l="1"/>
  <c r="I740" i="3"/>
  <c r="G739" i="3"/>
  <c r="G738" i="3" s="1"/>
  <c r="G737" i="3" s="1"/>
  <c r="H202" i="3"/>
  <c r="H201" i="3" s="1"/>
  <c r="I202" i="3"/>
  <c r="I201" i="3" s="1"/>
  <c r="I200" i="3" l="1"/>
  <c r="I199" i="3" s="1"/>
  <c r="I198" i="3" s="1"/>
  <c r="I197" i="3" s="1"/>
  <c r="H197" i="3"/>
  <c r="G195" i="3"/>
  <c r="G194" i="3" s="1"/>
  <c r="G193" i="3" s="1"/>
  <c r="I196" i="3"/>
  <c r="I195" i="3" s="1"/>
  <c r="I194" i="3" s="1"/>
  <c r="I193" i="3" s="1"/>
  <c r="H195" i="3"/>
  <c r="H194" i="3" s="1"/>
  <c r="H193" i="3" s="1"/>
  <c r="I460" i="3"/>
  <c r="I459" i="3" s="1"/>
  <c r="H460" i="3"/>
  <c r="H459" i="3" s="1"/>
  <c r="I997" i="3"/>
  <c r="I996" i="3" s="1"/>
  <c r="I995" i="3" s="1"/>
  <c r="H996" i="3"/>
  <c r="H995" i="3" s="1"/>
  <c r="G996" i="3"/>
  <c r="G995" i="3" s="1"/>
  <c r="H994" i="3"/>
  <c r="H993" i="3" s="1"/>
  <c r="G994" i="3"/>
  <c r="G993" i="3" s="1"/>
  <c r="I950" i="3"/>
  <c r="I949" i="3" s="1"/>
  <c r="H949" i="3"/>
  <c r="G949" i="3"/>
  <c r="I948" i="3"/>
  <c r="I947" i="3" s="1"/>
  <c r="H947" i="3"/>
  <c r="G947" i="3"/>
  <c r="I894" i="3"/>
  <c r="I893" i="3" s="1"/>
  <c r="I892" i="3"/>
  <c r="I891" i="3" s="1"/>
  <c r="H893" i="3"/>
  <c r="G893" i="3"/>
  <c r="H891" i="3"/>
  <c r="G891" i="3"/>
  <c r="H890" i="3" l="1"/>
  <c r="H889" i="3" s="1"/>
  <c r="H888" i="3" s="1"/>
  <c r="G890" i="3"/>
  <c r="G889" i="3" s="1"/>
  <c r="G888" i="3" s="1"/>
  <c r="I994" i="3"/>
  <c r="I993" i="3" s="1"/>
  <c r="H946" i="3"/>
  <c r="H945" i="3" s="1"/>
  <c r="H944" i="3" s="1"/>
  <c r="G946" i="3"/>
  <c r="G945" i="3" s="1"/>
  <c r="G944" i="3" s="1"/>
  <c r="I946" i="3"/>
  <c r="I945" i="3" s="1"/>
  <c r="I944" i="3" s="1"/>
  <c r="I890" i="3"/>
  <c r="I889" i="3" s="1"/>
  <c r="I888" i="3" s="1"/>
  <c r="H1097" i="3"/>
  <c r="H1096" i="3" s="1"/>
  <c r="H1095" i="3" s="1"/>
  <c r="G1097" i="3"/>
  <c r="G1096" i="3" s="1"/>
  <c r="G1094" i="3" s="1"/>
  <c r="I155" i="3"/>
  <c r="I154" i="3" s="1"/>
  <c r="I153" i="3" s="1"/>
  <c r="I152" i="3" s="1"/>
  <c r="I151" i="3" s="1"/>
  <c r="I160" i="3"/>
  <c r="I159" i="3" s="1"/>
  <c r="I158" i="3" s="1"/>
  <c r="I168" i="3"/>
  <c r="I167" i="3" s="1"/>
  <c r="I166" i="3" s="1"/>
  <c r="I165" i="3" s="1"/>
  <c r="I164" i="3" s="1"/>
  <c r="I163" i="3" s="1"/>
  <c r="I162" i="3" s="1"/>
  <c r="I180" i="3"/>
  <c r="I179" i="3" s="1"/>
  <c r="I178" i="3" s="1"/>
  <c r="I177" i="3" s="1"/>
  <c r="I184" i="3"/>
  <c r="I181" i="3" s="1"/>
  <c r="I190" i="3"/>
  <c r="I189" i="3" s="1"/>
  <c r="I188" i="3" s="1"/>
  <c r="I207" i="3"/>
  <c r="I206" i="3" s="1"/>
  <c r="I205" i="3" s="1"/>
  <c r="I204" i="3" s="1"/>
  <c r="I211" i="3"/>
  <c r="I210" i="3" s="1"/>
  <c r="I209" i="3" s="1"/>
  <c r="I208" i="3" s="1"/>
  <c r="I219" i="3"/>
  <c r="I218" i="3" s="1"/>
  <c r="I217" i="3" s="1"/>
  <c r="I216" i="3" s="1"/>
  <c r="I223" i="3"/>
  <c r="I222" i="3" s="1"/>
  <c r="I221" i="3" s="1"/>
  <c r="I220" i="3" s="1"/>
  <c r="I233" i="3"/>
  <c r="I232" i="3" s="1"/>
  <c r="I231" i="3" s="1"/>
  <c r="I240" i="3"/>
  <c r="I239" i="3" s="1"/>
  <c r="I238" i="3" s="1"/>
  <c r="I262" i="3"/>
  <c r="I261" i="3" s="1"/>
  <c r="I260" i="3" s="1"/>
  <c r="I266" i="3"/>
  <c r="I265" i="3" s="1"/>
  <c r="I278" i="3"/>
  <c r="I277" i="3" s="1"/>
  <c r="I276" i="3" s="1"/>
  <c r="I298" i="3"/>
  <c r="I303" i="3"/>
  <c r="I302" i="3" s="1"/>
  <c r="I318" i="3"/>
  <c r="I317" i="3" s="1"/>
  <c r="I316" i="3" s="1"/>
  <c r="I315" i="3" s="1"/>
  <c r="I322" i="3"/>
  <c r="I321" i="3" s="1"/>
  <c r="I320" i="3" s="1"/>
  <c r="I319" i="3" s="1"/>
  <c r="I334" i="3"/>
  <c r="I333" i="3" s="1"/>
  <c r="I332" i="3" s="1"/>
  <c r="I331" i="3" s="1"/>
  <c r="I338" i="3"/>
  <c r="I337" i="3" s="1"/>
  <c r="I336" i="3" s="1"/>
  <c r="I335" i="3" s="1"/>
  <c r="I342" i="3"/>
  <c r="I341" i="3" s="1"/>
  <c r="I340" i="3" s="1"/>
  <c r="I339" i="3" s="1"/>
  <c r="I349" i="3"/>
  <c r="I348" i="3" s="1"/>
  <c r="I347" i="3" s="1"/>
  <c r="I358" i="3"/>
  <c r="I357" i="3" s="1"/>
  <c r="I356" i="3" s="1"/>
  <c r="I362" i="3"/>
  <c r="I361" i="3" s="1"/>
  <c r="I360" i="3" s="1"/>
  <c r="I359" i="3" s="1"/>
  <c r="I370" i="3"/>
  <c r="I369" i="3" s="1"/>
  <c r="I368" i="3" s="1"/>
  <c r="I367" i="3" s="1"/>
  <c r="I380" i="3"/>
  <c r="I403" i="3"/>
  <c r="I402" i="3" s="1"/>
  <c r="I401" i="3" s="1"/>
  <c r="I400" i="3" s="1"/>
  <c r="I407" i="3"/>
  <c r="I406" i="3" s="1"/>
  <c r="I405" i="3" s="1"/>
  <c r="I404" i="3" s="1"/>
  <c r="I411" i="3"/>
  <c r="I410" i="3" s="1"/>
  <c r="I409" i="3" s="1"/>
  <c r="I408" i="3" s="1"/>
  <c r="I416" i="3"/>
  <c r="I415" i="3" s="1"/>
  <c r="I414" i="3" s="1"/>
  <c r="I413" i="3" s="1"/>
  <c r="I412" i="3" s="1"/>
  <c r="I424" i="3"/>
  <c r="I423" i="3" s="1"/>
  <c r="I426" i="3"/>
  <c r="I425" i="3" s="1"/>
  <c r="I436" i="3"/>
  <c r="I435" i="3" s="1"/>
  <c r="I434" i="3" s="1"/>
  <c r="I433" i="3" s="1"/>
  <c r="I432" i="3" s="1"/>
  <c r="I441" i="3"/>
  <c r="I443" i="3"/>
  <c r="I442" i="3" s="1"/>
  <c r="I453" i="3"/>
  <c r="I452" i="3" s="1"/>
  <c r="I451" i="3" s="1"/>
  <c r="I467" i="3"/>
  <c r="I466" i="3" s="1"/>
  <c r="I465" i="3" s="1"/>
  <c r="I464" i="3" s="1"/>
  <c r="I463" i="3" s="1"/>
  <c r="I474" i="3"/>
  <c r="I473" i="3" s="1"/>
  <c r="I472" i="3" s="1"/>
  <c r="I486" i="3"/>
  <c r="I492" i="3"/>
  <c r="I491" i="3" s="1"/>
  <c r="I490" i="3" s="1"/>
  <c r="I517" i="3"/>
  <c r="I516" i="3" s="1"/>
  <c r="I515" i="3" s="1"/>
  <c r="I514" i="3" s="1"/>
  <c r="I521" i="3"/>
  <c r="I520" i="3" s="1"/>
  <c r="I519" i="3" s="1"/>
  <c r="I518" i="3" s="1"/>
  <c r="I525" i="3"/>
  <c r="I524" i="3" s="1"/>
  <c r="I523" i="3" s="1"/>
  <c r="I522" i="3" s="1"/>
  <c r="I529" i="3"/>
  <c r="I528" i="3" s="1"/>
  <c r="I527" i="3" s="1"/>
  <c r="I526" i="3" s="1"/>
  <c r="I533" i="3"/>
  <c r="I532" i="3" s="1"/>
  <c r="I531" i="3" s="1"/>
  <c r="I530" i="3" s="1"/>
  <c r="I537" i="3"/>
  <c r="I536" i="3" s="1"/>
  <c r="I535" i="3" s="1"/>
  <c r="I534" i="3" s="1"/>
  <c r="I546" i="3"/>
  <c r="I545" i="3" s="1"/>
  <c r="I544" i="3" s="1"/>
  <c r="I553" i="3"/>
  <c r="I552" i="3" s="1"/>
  <c r="I551" i="3" s="1"/>
  <c r="I560" i="3"/>
  <c r="I559" i="3" s="1"/>
  <c r="I558" i="3" s="1"/>
  <c r="I554" i="3" s="1"/>
  <c r="I573" i="3"/>
  <c r="I577" i="3"/>
  <c r="I574" i="3" s="1"/>
  <c r="I581" i="3"/>
  <c r="I580" i="3" s="1"/>
  <c r="I579" i="3" s="1"/>
  <c r="I593" i="3"/>
  <c r="I592" i="3" s="1"/>
  <c r="I591" i="3" s="1"/>
  <c r="I590" i="3" s="1"/>
  <c r="I608" i="3"/>
  <c r="I607" i="3" s="1"/>
  <c r="I606" i="3" s="1"/>
  <c r="I605" i="3" s="1"/>
  <c r="I612" i="3"/>
  <c r="I611" i="3" s="1"/>
  <c r="I610" i="3" s="1"/>
  <c r="I609" i="3" s="1"/>
  <c r="I616" i="3"/>
  <c r="I615" i="3" s="1"/>
  <c r="I614" i="3" s="1"/>
  <c r="I613" i="3" s="1"/>
  <c r="I621" i="3"/>
  <c r="I620" i="3" s="1"/>
  <c r="I619" i="3" s="1"/>
  <c r="I618" i="3" s="1"/>
  <c r="I625" i="3"/>
  <c r="I624" i="3" s="1"/>
  <c r="I623" i="3" s="1"/>
  <c r="I622" i="3" s="1"/>
  <c r="I630" i="3"/>
  <c r="I629" i="3" s="1"/>
  <c r="I628" i="3" s="1"/>
  <c r="I627" i="3" s="1"/>
  <c r="I634" i="3"/>
  <c r="I633" i="3" s="1"/>
  <c r="I632" i="3" s="1"/>
  <c r="I631" i="3" s="1"/>
  <c r="I639" i="3"/>
  <c r="I638" i="3" s="1"/>
  <c r="I637" i="3" s="1"/>
  <c r="I636" i="3" s="1"/>
  <c r="I643" i="3"/>
  <c r="I642" i="3" s="1"/>
  <c r="I667" i="3"/>
  <c r="I666" i="3" s="1"/>
  <c r="I665" i="3" s="1"/>
  <c r="I664" i="3" s="1"/>
  <c r="I671" i="3"/>
  <c r="I670" i="3" s="1"/>
  <c r="I669" i="3" s="1"/>
  <c r="I668" i="3" s="1"/>
  <c r="I675" i="3"/>
  <c r="I674" i="3" s="1"/>
  <c r="I673" i="3" s="1"/>
  <c r="I672" i="3" s="1"/>
  <c r="I679" i="3"/>
  <c r="I678" i="3" s="1"/>
  <c r="I677" i="3" s="1"/>
  <c r="I676" i="3" s="1"/>
  <c r="I683" i="3"/>
  <c r="I682" i="3" s="1"/>
  <c r="I681" i="3" s="1"/>
  <c r="I680" i="3" s="1"/>
  <c r="I687" i="3"/>
  <c r="I686" i="3" s="1"/>
  <c r="I685" i="3" s="1"/>
  <c r="I684" i="3" s="1"/>
  <c r="I692" i="3"/>
  <c r="I691" i="3" s="1"/>
  <c r="I690" i="3" s="1"/>
  <c r="I689" i="3" s="1"/>
  <c r="I696" i="3"/>
  <c r="I695" i="3" s="1"/>
  <c r="I694" i="3" s="1"/>
  <c r="I693" i="3" s="1"/>
  <c r="I701" i="3"/>
  <c r="I700" i="3" s="1"/>
  <c r="I699" i="3" s="1"/>
  <c r="I698" i="3" s="1"/>
  <c r="I705" i="3"/>
  <c r="I704" i="3" s="1"/>
  <c r="I703" i="3" s="1"/>
  <c r="I702" i="3" s="1"/>
  <c r="I709" i="3"/>
  <c r="I708" i="3" s="1"/>
  <c r="I707" i="3" s="1"/>
  <c r="I706" i="3" s="1"/>
  <c r="I719" i="3"/>
  <c r="I718" i="3" s="1"/>
  <c r="I717" i="3" s="1"/>
  <c r="I716" i="3" s="1"/>
  <c r="I723" i="3"/>
  <c r="I722" i="3" s="1"/>
  <c r="I721" i="3" s="1"/>
  <c r="I720" i="3" s="1"/>
  <c r="I728" i="3"/>
  <c r="I727" i="3" s="1"/>
  <c r="I726" i="3" s="1"/>
  <c r="I725" i="3" s="1"/>
  <c r="I724" i="3" s="1"/>
  <c r="I754" i="3"/>
  <c r="I753" i="3" s="1"/>
  <c r="I752" i="3" s="1"/>
  <c r="I758" i="3"/>
  <c r="I757" i="3" s="1"/>
  <c r="I756" i="3" s="1"/>
  <c r="I755" i="3" s="1"/>
  <c r="I763" i="3"/>
  <c r="I759" i="3" s="1"/>
  <c r="I768" i="3"/>
  <c r="I767" i="3" s="1"/>
  <c r="I766" i="3" s="1"/>
  <c r="I765" i="3" s="1"/>
  <c r="I775" i="3"/>
  <c r="I774" i="3" s="1"/>
  <c r="I773" i="3" s="1"/>
  <c r="I769" i="3" s="1"/>
  <c r="I780" i="3"/>
  <c r="I776" i="3" s="1"/>
  <c r="I788" i="3"/>
  <c r="I791" i="3"/>
  <c r="I790" i="3" s="1"/>
  <c r="I793" i="3"/>
  <c r="I792" i="3" s="1"/>
  <c r="I800" i="3"/>
  <c r="I799" i="3" s="1"/>
  <c r="I798" i="3" s="1"/>
  <c r="I803" i="3"/>
  <c r="I802" i="3" s="1"/>
  <c r="I801" i="3" s="1"/>
  <c r="I820" i="3"/>
  <c r="I819" i="3" s="1"/>
  <c r="I818" i="3" s="1"/>
  <c r="I823" i="3"/>
  <c r="I822" i="3" s="1"/>
  <c r="I821" i="3" s="1"/>
  <c r="I828" i="3"/>
  <c r="I827" i="3" s="1"/>
  <c r="I824" i="3" s="1"/>
  <c r="I832" i="3"/>
  <c r="I831" i="3" s="1"/>
  <c r="I830" i="3" s="1"/>
  <c r="I835" i="3"/>
  <c r="I834" i="3" s="1"/>
  <c r="I833" i="3" s="1"/>
  <c r="I840" i="3"/>
  <c r="I839" i="3" s="1"/>
  <c r="I838" i="3" s="1"/>
  <c r="I847" i="3"/>
  <c r="I846" i="3" s="1"/>
  <c r="I845" i="3" s="1"/>
  <c r="I855" i="3"/>
  <c r="I854" i="3" s="1"/>
  <c r="I853" i="3" s="1"/>
  <c r="I852" i="3" s="1"/>
  <c r="I929" i="3"/>
  <c r="I928" i="3" s="1"/>
  <c r="I927" i="3"/>
  <c r="I926" i="3" s="1"/>
  <c r="I922" i="3"/>
  <c r="I921" i="3" s="1"/>
  <c r="I920" i="3" s="1"/>
  <c r="I919" i="3" s="1"/>
  <c r="I918" i="3" s="1"/>
  <c r="I917" i="3"/>
  <c r="I916" i="3" s="1"/>
  <c r="I915" i="3" s="1"/>
  <c r="I914" i="3" s="1"/>
  <c r="I913" i="3" s="1"/>
  <c r="I910" i="3"/>
  <c r="I909" i="3" s="1"/>
  <c r="I900" i="3"/>
  <c r="I879" i="3"/>
  <c r="I878" i="3" s="1"/>
  <c r="I877" i="3"/>
  <c r="I876" i="3" s="1"/>
  <c r="I872" i="3"/>
  <c r="I871" i="3" s="1"/>
  <c r="I870" i="3" s="1"/>
  <c r="I869" i="3" s="1"/>
  <c r="I868" i="3" s="1"/>
  <c r="I956" i="3"/>
  <c r="I955" i="3" s="1"/>
  <c r="I954" i="3" s="1"/>
  <c r="I959" i="3"/>
  <c r="I958" i="3" s="1"/>
  <c r="I957" i="3" s="1"/>
  <c r="I963" i="3"/>
  <c r="I962" i="3" s="1"/>
  <c r="I961" i="3" s="1"/>
  <c r="I960" i="3" s="1"/>
  <c r="I967" i="3"/>
  <c r="I966" i="3" s="1"/>
  <c r="I965" i="3" s="1"/>
  <c r="I964" i="3" s="1"/>
  <c r="I971" i="3"/>
  <c r="I970" i="3" s="1"/>
  <c r="I969" i="3" s="1"/>
  <c r="I968" i="3" s="1"/>
  <c r="I975" i="3"/>
  <c r="I974" i="3" s="1"/>
  <c r="I973" i="3" s="1"/>
  <c r="I972" i="3" s="1"/>
  <c r="I978" i="3"/>
  <c r="I977" i="3" s="1"/>
  <c r="I976" i="3" s="1"/>
  <c r="I983" i="3"/>
  <c r="I982" i="3" s="1"/>
  <c r="I981" i="3" s="1"/>
  <c r="I980" i="3" s="1"/>
  <c r="I979" i="3" s="1"/>
  <c r="I988" i="3"/>
  <c r="I987" i="3" s="1"/>
  <c r="I986" i="3" s="1"/>
  <c r="I985" i="3" s="1"/>
  <c r="I984" i="3" s="1"/>
  <c r="I1018" i="3"/>
  <c r="I1023" i="3"/>
  <c r="I1022" i="3" s="1"/>
  <c r="I1021" i="3" s="1"/>
  <c r="I1020" i="3" s="1"/>
  <c r="I1027" i="3"/>
  <c r="I1026" i="3" s="1"/>
  <c r="I1025" i="3" s="1"/>
  <c r="I1024" i="3" s="1"/>
  <c r="I1032" i="3"/>
  <c r="I1031" i="3" s="1"/>
  <c r="I1030" i="3" s="1"/>
  <c r="I1029" i="3" s="1"/>
  <c r="I1028" i="3" s="1"/>
  <c r="I1040" i="3"/>
  <c r="I1039" i="3" s="1"/>
  <c r="I1038" i="3" s="1"/>
  <c r="I1037" i="3" s="1"/>
  <c r="I1036" i="3" s="1"/>
  <c r="I1035" i="3" s="1"/>
  <c r="I1034" i="3" s="1"/>
  <c r="I1047" i="3"/>
  <c r="I1046" i="3" s="1"/>
  <c r="I1045" i="3" s="1"/>
  <c r="I1044" i="3" s="1"/>
  <c r="I1043" i="3" s="1"/>
  <c r="I1052" i="3"/>
  <c r="I1051" i="3" s="1"/>
  <c r="I1050" i="3" s="1"/>
  <c r="I1049" i="3" s="1"/>
  <c r="I1079" i="3"/>
  <c r="I1078" i="3" s="1"/>
  <c r="I1077" i="3" s="1"/>
  <c r="I1083" i="3"/>
  <c r="I1082" i="3" s="1"/>
  <c r="I1081" i="3" s="1"/>
  <c r="I1080" i="3" s="1"/>
  <c r="I1087" i="3"/>
  <c r="I1084" i="3" s="1"/>
  <c r="I1098" i="3"/>
  <c r="I1097" i="3" s="1"/>
  <c r="I1096" i="3" s="1"/>
  <c r="I1095" i="3" s="1"/>
  <c r="I1112" i="3"/>
  <c r="I1111" i="3" s="1"/>
  <c r="I1110" i="3" s="1"/>
  <c r="I1109" i="3" s="1"/>
  <c r="I1108" i="3" s="1"/>
  <c r="I1107" i="3" s="1"/>
  <c r="I1106" i="3" s="1"/>
  <c r="I1120" i="3"/>
  <c r="I1119" i="3" s="1"/>
  <c r="I1118" i="3" s="1"/>
  <c r="I1117" i="3" s="1"/>
  <c r="I1125" i="3"/>
  <c r="I1124" i="3" s="1"/>
  <c r="I1123" i="3" s="1"/>
  <c r="I1122" i="3" s="1"/>
  <c r="I1131" i="3"/>
  <c r="I1130" i="3" s="1"/>
  <c r="I1129" i="3" s="1"/>
  <c r="I1128" i="3" s="1"/>
  <c r="I1127" i="3" s="1"/>
  <c r="I1126" i="3" s="1"/>
  <c r="I1072" i="3"/>
  <c r="I1071" i="3"/>
  <c r="I1068" i="3"/>
  <c r="I1067" i="3"/>
  <c r="I1017" i="3"/>
  <c r="I1016" i="3"/>
  <c r="I1013" i="3"/>
  <c r="I1012" i="3"/>
  <c r="I1008" i="3"/>
  <c r="I1007" i="3"/>
  <c r="I1004" i="3"/>
  <c r="I1003" i="3"/>
  <c r="I905" i="3"/>
  <c r="I903" i="3"/>
  <c r="I901" i="3"/>
  <c r="I867" i="3"/>
  <c r="I866" i="3"/>
  <c r="I864" i="3"/>
  <c r="I863" i="3"/>
  <c r="I816" i="3"/>
  <c r="I815" i="3"/>
  <c r="I812" i="3"/>
  <c r="I811" i="3"/>
  <c r="I751" i="3"/>
  <c r="I750" i="3"/>
  <c r="I747" i="3"/>
  <c r="I746" i="3"/>
  <c r="I603" i="3"/>
  <c r="I381" i="3"/>
  <c r="I257" i="3"/>
  <c r="I256" i="3"/>
  <c r="I147" i="3"/>
  <c r="I146" i="3"/>
  <c r="I143" i="3"/>
  <c r="I142" i="3"/>
  <c r="I133" i="3"/>
  <c r="I132" i="3" s="1"/>
  <c r="I131" i="3" s="1"/>
  <c r="I130" i="3" s="1"/>
  <c r="I128" i="3"/>
  <c r="I124" i="3"/>
  <c r="I123" i="3" s="1"/>
  <c r="I122" i="3" s="1"/>
  <c r="I121" i="3" s="1"/>
  <c r="I120" i="3"/>
  <c r="I119" i="3" s="1"/>
  <c r="I118" i="3" s="1"/>
  <c r="I117" i="3" s="1"/>
  <c r="I116" i="3"/>
  <c r="I115" i="3" s="1"/>
  <c r="I114" i="3" s="1"/>
  <c r="I113" i="3" s="1"/>
  <c r="I93" i="3"/>
  <c r="I92" i="3" s="1"/>
  <c r="I91" i="3"/>
  <c r="I90" i="3" s="1"/>
  <c r="I87" i="3"/>
  <c r="I85" i="3"/>
  <c r="I74" i="3"/>
  <c r="I73" i="3" s="1"/>
  <c r="I72" i="3" s="1"/>
  <c r="I71" i="3" s="1"/>
  <c r="I70" i="3" s="1"/>
  <c r="I69" i="3"/>
  <c r="I68" i="3" s="1"/>
  <c r="I67" i="3" s="1"/>
  <c r="I66" i="3" s="1"/>
  <c r="I65" i="3" s="1"/>
  <c r="I64" i="3"/>
  <c r="I63" i="3" s="1"/>
  <c r="I62" i="3" s="1"/>
  <c r="I59" i="3"/>
  <c r="I58" i="3" s="1"/>
  <c r="I57" i="3" s="1"/>
  <c r="I54" i="3"/>
  <c r="I55" i="3"/>
  <c r="I53" i="3"/>
  <c r="I50" i="3"/>
  <c r="I49" i="3"/>
  <c r="I41" i="3"/>
  <c r="I40" i="3"/>
  <c r="I37" i="3"/>
  <c r="I32" i="3"/>
  <c r="I22" i="3"/>
  <c r="H1130" i="3"/>
  <c r="H1129" i="3" s="1"/>
  <c r="H1128" i="3" s="1"/>
  <c r="H1127" i="3" s="1"/>
  <c r="H1126" i="3" s="1"/>
  <c r="H1124" i="3"/>
  <c r="H1123" i="3" s="1"/>
  <c r="H1122" i="3" s="1"/>
  <c r="H1119" i="3"/>
  <c r="H1118" i="3" s="1"/>
  <c r="H1117" i="3" s="1"/>
  <c r="H1111" i="3"/>
  <c r="H1110" i="3" s="1"/>
  <c r="H1109" i="3" s="1"/>
  <c r="H1108" i="3" s="1"/>
  <c r="H1107" i="3" s="1"/>
  <c r="H1106" i="3" s="1"/>
  <c r="H1104" i="3"/>
  <c r="H1103" i="3" s="1"/>
  <c r="H1086" i="3"/>
  <c r="H1085" i="3" s="1"/>
  <c r="H1084" i="3"/>
  <c r="H1082" i="3"/>
  <c r="H1081" i="3" s="1"/>
  <c r="H1080" i="3" s="1"/>
  <c r="H1078" i="3"/>
  <c r="H1077" i="3" s="1"/>
  <c r="H1070" i="3"/>
  <c r="H1069" i="3" s="1"/>
  <c r="H1066" i="3"/>
  <c r="H1065" i="3" s="1"/>
  <c r="H1058" i="3"/>
  <c r="H1057" i="3" s="1"/>
  <c r="H1055" i="3"/>
  <c r="H1054" i="3" s="1"/>
  <c r="H1051" i="3"/>
  <c r="H1050" i="3" s="1"/>
  <c r="H1046" i="3"/>
  <c r="H1045" i="3" s="1"/>
  <c r="H1044" i="3" s="1"/>
  <c r="H1043" i="3" s="1"/>
  <c r="H1039" i="3"/>
  <c r="H1038" i="3" s="1"/>
  <c r="H1037" i="3" s="1"/>
  <c r="H1036" i="3" s="1"/>
  <c r="H1035" i="3" s="1"/>
  <c r="H1034" i="3" s="1"/>
  <c r="H1031" i="3"/>
  <c r="H1030" i="3" s="1"/>
  <c r="H1029" i="3" s="1"/>
  <c r="H1028" i="3" s="1"/>
  <c r="H1026" i="3"/>
  <c r="H1025" i="3" s="1"/>
  <c r="H1024" i="3" s="1"/>
  <c r="H1022" i="3"/>
  <c r="H1021" i="3" s="1"/>
  <c r="H1020" i="3" s="1"/>
  <c r="H1015" i="3"/>
  <c r="H1014" i="3" s="1"/>
  <c r="H1009" i="3" s="1"/>
  <c r="H1006" i="3"/>
  <c r="H1005" i="3" s="1"/>
  <c r="H1002" i="3"/>
  <c r="H1001" i="3" s="1"/>
  <c r="H987" i="3"/>
  <c r="H986" i="3" s="1"/>
  <c r="H985" i="3" s="1"/>
  <c r="H984" i="3" s="1"/>
  <c r="H982" i="3"/>
  <c r="H981" i="3" s="1"/>
  <c r="H980" i="3" s="1"/>
  <c r="H979" i="3" s="1"/>
  <c r="H977" i="3"/>
  <c r="H976" i="3" s="1"/>
  <c r="H974" i="3"/>
  <c r="H973" i="3" s="1"/>
  <c r="H972" i="3" s="1"/>
  <c r="H970" i="3"/>
  <c r="H969" i="3" s="1"/>
  <c r="H968" i="3" s="1"/>
  <c r="H966" i="3"/>
  <c r="H965" i="3" s="1"/>
  <c r="H964" i="3" s="1"/>
  <c r="H962" i="3"/>
  <c r="H961" i="3" s="1"/>
  <c r="H960" i="3" s="1"/>
  <c r="H958" i="3"/>
  <c r="H957" i="3" s="1"/>
  <c r="H955" i="3"/>
  <c r="H954" i="3" s="1"/>
  <c r="H937" i="3"/>
  <c r="H936" i="3" s="1"/>
  <c r="H935" i="3" s="1"/>
  <c r="H934" i="3" s="1"/>
  <c r="H928" i="3"/>
  <c r="H926" i="3"/>
  <c r="H921" i="3"/>
  <c r="H920" i="3" s="1"/>
  <c r="H919" i="3" s="1"/>
  <c r="H918" i="3" s="1"/>
  <c r="H916" i="3"/>
  <c r="H915" i="3" s="1"/>
  <c r="H914" i="3" s="1"/>
  <c r="H913" i="3" s="1"/>
  <c r="H909" i="3"/>
  <c r="H902" i="3"/>
  <c r="H899" i="3"/>
  <c r="H886" i="3"/>
  <c r="H885" i="3" s="1"/>
  <c r="H883" i="3"/>
  <c r="H882" i="3" s="1"/>
  <c r="H878" i="3"/>
  <c r="H876" i="3"/>
  <c r="H871" i="3"/>
  <c r="H870" i="3" s="1"/>
  <c r="H869" i="3" s="1"/>
  <c r="H868" i="3" s="1"/>
  <c r="H865" i="3"/>
  <c r="H862" i="3"/>
  <c r="H854" i="3"/>
  <c r="H853" i="3" s="1"/>
  <c r="H852" i="3" s="1"/>
  <c r="H846" i="3"/>
  <c r="H845" i="3" s="1"/>
  <c r="H844" i="3"/>
  <c r="H843" i="3" s="1"/>
  <c r="H842" i="3" s="1"/>
  <c r="H841" i="3" s="1"/>
  <c r="H839" i="3"/>
  <c r="H838" i="3" s="1"/>
  <c r="H837" i="3"/>
  <c r="H836" i="3" s="1"/>
  <c r="H834" i="3"/>
  <c r="H833" i="3" s="1"/>
  <c r="H831" i="3"/>
  <c r="H830" i="3" s="1"/>
  <c r="H829" i="3"/>
  <c r="H827" i="3"/>
  <c r="H824" i="3" s="1"/>
  <c r="H822" i="3"/>
  <c r="H821" i="3" s="1"/>
  <c r="H819" i="3"/>
  <c r="H818" i="3" s="1"/>
  <c r="H814" i="3"/>
  <c r="H813" i="3" s="1"/>
  <c r="H810" i="3"/>
  <c r="H809" i="3" s="1"/>
  <c r="H802" i="3"/>
  <c r="H801" i="3" s="1"/>
  <c r="H799" i="3"/>
  <c r="H798" i="3" s="1"/>
  <c r="H797" i="3"/>
  <c r="H796" i="3" s="1"/>
  <c r="H792" i="3"/>
  <c r="H790" i="3"/>
  <c r="H787" i="3"/>
  <c r="H786" i="3" s="1"/>
  <c r="H779" i="3"/>
  <c r="H778" i="3" s="1"/>
  <c r="H777" i="3" s="1"/>
  <c r="H776" i="3"/>
  <c r="H774" i="3"/>
  <c r="H773" i="3" s="1"/>
  <c r="H769" i="3" s="1"/>
  <c r="H767" i="3"/>
  <c r="H766" i="3" s="1"/>
  <c r="H765" i="3" s="1"/>
  <c r="H762" i="3"/>
  <c r="H761" i="3" s="1"/>
  <c r="H760" i="3" s="1"/>
  <c r="H759" i="3"/>
  <c r="H757" i="3"/>
  <c r="H756" i="3" s="1"/>
  <c r="H755" i="3" s="1"/>
  <c r="H753" i="3"/>
  <c r="H752" i="3" s="1"/>
  <c r="H749" i="3"/>
  <c r="H748" i="3" s="1"/>
  <c r="H745" i="3"/>
  <c r="H744" i="3" s="1"/>
  <c r="H735" i="3"/>
  <c r="H734" i="3" s="1"/>
  <c r="H733" i="3" s="1"/>
  <c r="H727" i="3"/>
  <c r="H726" i="3" s="1"/>
  <c r="H725" i="3" s="1"/>
  <c r="H724" i="3" s="1"/>
  <c r="H722" i="3"/>
  <c r="H721" i="3" s="1"/>
  <c r="H720" i="3" s="1"/>
  <c r="H718" i="3"/>
  <c r="H717" i="3" s="1"/>
  <c r="H716" i="3" s="1"/>
  <c r="H708" i="3"/>
  <c r="H707" i="3" s="1"/>
  <c r="H706" i="3" s="1"/>
  <c r="H704" i="3"/>
  <c r="H703" i="3" s="1"/>
  <c r="H702" i="3" s="1"/>
  <c r="H700" i="3"/>
  <c r="H699" i="3" s="1"/>
  <c r="H698" i="3" s="1"/>
  <c r="H695" i="3"/>
  <c r="H694" i="3" s="1"/>
  <c r="H693" i="3" s="1"/>
  <c r="H691" i="3"/>
  <c r="H690" i="3" s="1"/>
  <c r="H689" i="3" s="1"/>
  <c r="H688" i="3"/>
  <c r="H686" i="3"/>
  <c r="H685" i="3" s="1"/>
  <c r="H684" i="3" s="1"/>
  <c r="H682" i="3"/>
  <c r="H681" i="3" s="1"/>
  <c r="H680" i="3" s="1"/>
  <c r="H678" i="3"/>
  <c r="H677" i="3" s="1"/>
  <c r="H676" i="3" s="1"/>
  <c r="H674" i="3"/>
  <c r="H673" i="3" s="1"/>
  <c r="H672" i="3" s="1"/>
  <c r="H670" i="3"/>
  <c r="H669" i="3" s="1"/>
  <c r="H668" i="3" s="1"/>
  <c r="H666" i="3"/>
  <c r="H665" i="3" s="1"/>
  <c r="H664" i="3" s="1"/>
  <c r="H663" i="3"/>
  <c r="H652" i="3"/>
  <c r="H651" i="3" s="1"/>
  <c r="H641" i="3"/>
  <c r="H640" i="3" s="1"/>
  <c r="H638" i="3"/>
  <c r="H637" i="3" s="1"/>
  <c r="H636" i="3" s="1"/>
  <c r="H635" i="3"/>
  <c r="H633" i="3"/>
  <c r="H632" i="3" s="1"/>
  <c r="H631" i="3" s="1"/>
  <c r="H629" i="3"/>
  <c r="H628" i="3" s="1"/>
  <c r="H627" i="3" s="1"/>
  <c r="H626" i="3"/>
  <c r="H624" i="3"/>
  <c r="H623" i="3" s="1"/>
  <c r="H622" i="3" s="1"/>
  <c r="H620" i="3"/>
  <c r="H619" i="3" s="1"/>
  <c r="H618" i="3" s="1"/>
  <c r="H615" i="3"/>
  <c r="H614" i="3" s="1"/>
  <c r="H613" i="3" s="1"/>
  <c r="H611" i="3"/>
  <c r="H610" i="3" s="1"/>
  <c r="H609" i="3" s="1"/>
  <c r="H607" i="3"/>
  <c r="H606" i="3" s="1"/>
  <c r="H605" i="3" s="1"/>
  <c r="H599" i="3"/>
  <c r="H598" i="3" s="1"/>
  <c r="H592" i="3"/>
  <c r="H591" i="3" s="1"/>
  <c r="H590" i="3" s="1"/>
  <c r="H580" i="3"/>
  <c r="H579" i="3" s="1"/>
  <c r="H578" i="3"/>
  <c r="H576" i="3"/>
  <c r="H575" i="3" s="1"/>
  <c r="H574" i="3"/>
  <c r="H572" i="3"/>
  <c r="H571" i="3" s="1"/>
  <c r="H562" i="3"/>
  <c r="H561" i="3" s="1"/>
  <c r="H559" i="3"/>
  <c r="H558" i="3" s="1"/>
  <c r="H554" i="3" s="1"/>
  <c r="H552" i="3"/>
  <c r="H551" i="3" s="1"/>
  <c r="H550" i="3"/>
  <c r="H545" i="3"/>
  <c r="H544" i="3" s="1"/>
  <c r="H543" i="3"/>
  <c r="H542" i="3" s="1"/>
  <c r="H541" i="3" s="1"/>
  <c r="H540" i="3" s="1"/>
  <c r="H536" i="3"/>
  <c r="H535" i="3" s="1"/>
  <c r="H534" i="3" s="1"/>
  <c r="H532" i="3"/>
  <c r="H531" i="3" s="1"/>
  <c r="H530" i="3" s="1"/>
  <c r="H528" i="3"/>
  <c r="H527" i="3" s="1"/>
  <c r="H526" i="3" s="1"/>
  <c r="H524" i="3"/>
  <c r="H523" i="3" s="1"/>
  <c r="H522" i="3" s="1"/>
  <c r="H520" i="3"/>
  <c r="H519" i="3" s="1"/>
  <c r="H518" i="3" s="1"/>
  <c r="H516" i="3"/>
  <c r="H515" i="3" s="1"/>
  <c r="H514" i="3" s="1"/>
  <c r="H491" i="3"/>
  <c r="H490" i="3" s="1"/>
  <c r="H484" i="3"/>
  <c r="H483" i="3" s="1"/>
  <c r="H473" i="3"/>
  <c r="H472" i="3" s="1"/>
  <c r="H470" i="3" s="1"/>
  <c r="H469" i="3" s="1"/>
  <c r="H468" i="3" s="1"/>
  <c r="H466" i="3"/>
  <c r="H465" i="3" s="1"/>
  <c r="H464" i="3" s="1"/>
  <c r="H463" i="3" s="1"/>
  <c r="H452" i="3"/>
  <c r="H451" i="3" s="1"/>
  <c r="H449" i="3"/>
  <c r="H448" i="3" s="1"/>
  <c r="H447" i="3" s="1"/>
  <c r="H442" i="3"/>
  <c r="H440" i="3"/>
  <c r="H438" i="3"/>
  <c r="H437" i="3" s="1"/>
  <c r="H435" i="3"/>
  <c r="H434" i="3" s="1"/>
  <c r="H433" i="3" s="1"/>
  <c r="H432" i="3" s="1"/>
  <c r="H425" i="3"/>
  <c r="H423" i="3"/>
  <c r="H415" i="3"/>
  <c r="H414" i="3" s="1"/>
  <c r="H413" i="3" s="1"/>
  <c r="H412" i="3" s="1"/>
  <c r="H410" i="3"/>
  <c r="H409" i="3" s="1"/>
  <c r="H408" i="3" s="1"/>
  <c r="H406" i="3"/>
  <c r="H405" i="3" s="1"/>
  <c r="H404" i="3" s="1"/>
  <c r="H402" i="3"/>
  <c r="H401" i="3" s="1"/>
  <c r="H400" i="3" s="1"/>
  <c r="H387" i="3"/>
  <c r="H386" i="3" s="1"/>
  <c r="H384" i="3"/>
  <c r="H383" i="3" s="1"/>
  <c r="H379" i="3"/>
  <c r="H378" i="3" s="1"/>
  <c r="H374" i="3"/>
  <c r="H369" i="3"/>
  <c r="H368" i="3" s="1"/>
  <c r="H367" i="3" s="1"/>
  <c r="H361" i="3"/>
  <c r="H360" i="3" s="1"/>
  <c r="H359" i="3" s="1"/>
  <c r="H357" i="3"/>
  <c r="H356" i="3" s="1"/>
  <c r="H355" i="3"/>
  <c r="H354" i="3" s="1"/>
  <c r="H348" i="3"/>
  <c r="H347" i="3" s="1"/>
  <c r="H341" i="3"/>
  <c r="H340" i="3" s="1"/>
  <c r="H339" i="3" s="1"/>
  <c r="H337" i="3"/>
  <c r="H336" i="3" s="1"/>
  <c r="H335" i="3" s="1"/>
  <c r="H333" i="3"/>
  <c r="H332" i="3" s="1"/>
  <c r="H331" i="3" s="1"/>
  <c r="H329" i="3"/>
  <c r="H328" i="3" s="1"/>
  <c r="H327" i="3" s="1"/>
  <c r="H321" i="3"/>
  <c r="H320" i="3" s="1"/>
  <c r="H319" i="3" s="1"/>
  <c r="H317" i="3"/>
  <c r="H316" i="3" s="1"/>
  <c r="H315" i="3" s="1"/>
  <c r="H301" i="3"/>
  <c r="H277" i="3"/>
  <c r="H276" i="3" s="1"/>
  <c r="H266" i="3"/>
  <c r="H265" i="3" s="1"/>
  <c r="H260" i="3"/>
  <c r="H255" i="3"/>
  <c r="H254" i="3" s="1"/>
  <c r="H252" i="3"/>
  <c r="H239" i="3"/>
  <c r="H238" i="3" s="1"/>
  <c r="H236" i="3"/>
  <c r="H235" i="3" s="1"/>
  <c r="H232" i="3"/>
  <c r="H231" i="3" s="1"/>
  <c r="H222" i="3"/>
  <c r="H221" i="3" s="1"/>
  <c r="H220" i="3" s="1"/>
  <c r="H218" i="3"/>
  <c r="H217" i="3" s="1"/>
  <c r="H216" i="3" s="1"/>
  <c r="H210" i="3"/>
  <c r="H209" i="3" s="1"/>
  <c r="H208" i="3" s="1"/>
  <c r="H206" i="3"/>
  <c r="H205" i="3" s="1"/>
  <c r="H204" i="3" s="1"/>
  <c r="H189" i="3"/>
  <c r="H188" i="3" s="1"/>
  <c r="H183" i="3"/>
  <c r="H182" i="3" s="1"/>
  <c r="H181" i="3"/>
  <c r="H179" i="3"/>
  <c r="H178" i="3" s="1"/>
  <c r="H177" i="3" s="1"/>
  <c r="H167" i="3"/>
  <c r="H166" i="3" s="1"/>
  <c r="H165" i="3" s="1"/>
  <c r="H164" i="3" s="1"/>
  <c r="H163" i="3" s="1"/>
  <c r="H162" i="3" s="1"/>
  <c r="H159" i="3"/>
  <c r="H158" i="3" s="1"/>
  <c r="H154" i="3"/>
  <c r="H153" i="3" s="1"/>
  <c r="H152" i="3" s="1"/>
  <c r="H151" i="3" s="1"/>
  <c r="H145" i="3"/>
  <c r="H144" i="3" s="1"/>
  <c r="H141" i="3"/>
  <c r="H137" i="3" s="1"/>
  <c r="H132" i="3"/>
  <c r="H131" i="3" s="1"/>
  <c r="H130" i="3" s="1"/>
  <c r="H126" i="3"/>
  <c r="H125" i="3" s="1"/>
  <c r="H123" i="3"/>
  <c r="H122" i="3" s="1"/>
  <c r="H121" i="3" s="1"/>
  <c r="H119" i="3"/>
  <c r="H118" i="3" s="1"/>
  <c r="H117" i="3" s="1"/>
  <c r="H115" i="3"/>
  <c r="H114" i="3" s="1"/>
  <c r="H113" i="3" s="1"/>
  <c r="H92" i="3"/>
  <c r="H90" i="3"/>
  <c r="H83" i="3"/>
  <c r="H73" i="3"/>
  <c r="H72" i="3" s="1"/>
  <c r="H71" i="3" s="1"/>
  <c r="H70" i="3" s="1"/>
  <c r="H68" i="3"/>
  <c r="H67" i="3" s="1"/>
  <c r="H66" i="3" s="1"/>
  <c r="H65" i="3" s="1"/>
  <c r="H63" i="3"/>
  <c r="H62" i="3" s="1"/>
  <c r="H58" i="3"/>
  <c r="H57" i="3" s="1"/>
  <c r="H52" i="3"/>
  <c r="H51" i="3" s="1"/>
  <c r="H48" i="3"/>
  <c r="H47" i="3" s="1"/>
  <c r="H39" i="3"/>
  <c r="H38" i="3" s="1"/>
  <c r="H35" i="3"/>
  <c r="H34" i="3" s="1"/>
  <c r="H30" i="3"/>
  <c r="H29" i="3" s="1"/>
  <c r="H28" i="3" s="1"/>
  <c r="H21" i="3"/>
  <c r="H20" i="3" s="1"/>
  <c r="H18" i="3"/>
  <c r="H17" i="3" s="1"/>
  <c r="I376" i="3"/>
  <c r="I375" i="3" s="1"/>
  <c r="G330" i="3"/>
  <c r="I330" i="3" s="1"/>
  <c r="I329" i="3" s="1"/>
  <c r="I328" i="3" s="1"/>
  <c r="I327" i="3" s="1"/>
  <c r="G145" i="3"/>
  <c r="G144" i="3" s="1"/>
  <c r="G141" i="3"/>
  <c r="G137" i="3" s="1"/>
  <c r="G887" i="3"/>
  <c r="I887" i="3" s="1"/>
  <c r="I886" i="3" s="1"/>
  <c r="I885" i="3" s="1"/>
  <c r="G361" i="3"/>
  <c r="G369" i="3"/>
  <c r="G368" i="3" s="1"/>
  <c r="G367" i="3" s="1"/>
  <c r="G385" i="3"/>
  <c r="G384" i="3" s="1"/>
  <c r="G383" i="3" s="1"/>
  <c r="G388" i="3"/>
  <c r="G389" i="3" s="1"/>
  <c r="G387" i="3" s="1"/>
  <c r="G386" i="3" s="1"/>
  <c r="G884" i="3"/>
  <c r="I884" i="3" s="1"/>
  <c r="I883" i="3" s="1"/>
  <c r="I882" i="3" s="1"/>
  <c r="G473" i="3"/>
  <c r="G472" i="3" s="1"/>
  <c r="G471" i="3" s="1"/>
  <c r="G237" i="3"/>
  <c r="I237" i="3" s="1"/>
  <c r="I236" i="3" s="1"/>
  <c r="I235" i="3" s="1"/>
  <c r="G239" i="3"/>
  <c r="G238" i="3" s="1"/>
  <c r="H428" i="3" l="1"/>
  <c r="I84" i="3"/>
  <c r="I83" i="3" s="1"/>
  <c r="I183" i="3"/>
  <c r="I182" i="3" s="1"/>
  <c r="I787" i="3"/>
  <c r="I786" i="3" s="1"/>
  <c r="I485" i="3"/>
  <c r="I484" i="3" s="1"/>
  <c r="I483" i="3" s="1"/>
  <c r="H427" i="3"/>
  <c r="H458" i="3"/>
  <c r="H457" i="3" s="1"/>
  <c r="I126" i="3"/>
  <c r="I112" i="3" s="1"/>
  <c r="I111" i="3" s="1"/>
  <c r="I110" i="3" s="1"/>
  <c r="H908" i="3"/>
  <c r="H907" i="3" s="1"/>
  <c r="H906" i="3" s="1"/>
  <c r="I908" i="3"/>
  <c r="I907" i="3" s="1"/>
  <c r="I906" i="3" s="1"/>
  <c r="I653" i="3"/>
  <c r="I652" i="3" s="1"/>
  <c r="I651" i="3" s="1"/>
  <c r="I301" i="3"/>
  <c r="I355" i="3"/>
  <c r="I354" i="3" s="1"/>
  <c r="H176" i="3"/>
  <c r="H175" i="3" s="1"/>
  <c r="H192" i="3"/>
  <c r="H191" i="3" s="1"/>
  <c r="I543" i="3"/>
  <c r="I542" i="3" s="1"/>
  <c r="I541" i="3" s="1"/>
  <c r="I540" i="3" s="1"/>
  <c r="I192" i="3"/>
  <c r="I191" i="3" s="1"/>
  <c r="I314" i="3"/>
  <c r="I572" i="3"/>
  <c r="I571" i="3" s="1"/>
  <c r="I567" i="3"/>
  <c r="H16" i="3"/>
  <c r="H15" i="3" s="1"/>
  <c r="H14" i="3" s="1"/>
  <c r="H314" i="3"/>
  <c r="I635" i="3"/>
  <c r="I779" i="3"/>
  <c r="I778" i="3" s="1"/>
  <c r="I777" i="3" s="1"/>
  <c r="I844" i="3"/>
  <c r="I843" i="3" s="1"/>
  <c r="I842" i="3" s="1"/>
  <c r="I841" i="3" s="1"/>
  <c r="I764" i="3"/>
  <c r="H764" i="3"/>
  <c r="I1086" i="3"/>
  <c r="I1085" i="3" s="1"/>
  <c r="I576" i="3"/>
  <c r="I575" i="3" s="1"/>
  <c r="H1064" i="3"/>
  <c r="I374" i="3"/>
  <c r="I440" i="3"/>
  <c r="I439" i="3" s="1"/>
  <c r="I641" i="3"/>
  <c r="I640" i="3" s="1"/>
  <c r="I297" i="3"/>
  <c r="I296" i="3" s="1"/>
  <c r="I176" i="3"/>
  <c r="I175" i="3" s="1"/>
  <c r="I39" i="3"/>
  <c r="I38" i="3" s="1"/>
  <c r="I252" i="3"/>
  <c r="I814" i="3"/>
  <c r="I813" i="3" s="1"/>
  <c r="I862" i="3"/>
  <c r="I899" i="3"/>
  <c r="I1002" i="3"/>
  <c r="I1001" i="3" s="1"/>
  <c r="I1066" i="3"/>
  <c r="I1065" i="3" s="1"/>
  <c r="I663" i="3"/>
  <c r="I762" i="3"/>
  <c r="I761" i="3" s="1"/>
  <c r="I760" i="3" s="1"/>
  <c r="I438" i="3"/>
  <c r="I437" i="3" s="1"/>
  <c r="I578" i="3"/>
  <c r="H549" i="3"/>
  <c r="I837" i="3"/>
  <c r="I836" i="3" s="1"/>
  <c r="I48" i="3"/>
  <c r="I47" i="3" s="1"/>
  <c r="I141" i="3"/>
  <c r="I137" i="3" s="1"/>
  <c r="I255" i="3"/>
  <c r="I254" i="3" s="1"/>
  <c r="I902" i="3"/>
  <c r="I1006" i="3"/>
  <c r="I1005" i="3" s="1"/>
  <c r="I1070" i="3"/>
  <c r="I1069" i="3" s="1"/>
  <c r="I829" i="3"/>
  <c r="I550" i="3"/>
  <c r="I234" i="3"/>
  <c r="I225" i="3" s="1"/>
  <c r="I925" i="3"/>
  <c r="I924" i="3" s="1"/>
  <c r="I923" i="3" s="1"/>
  <c r="I626" i="3"/>
  <c r="I688" i="3"/>
  <c r="I797" i="3"/>
  <c r="I796" i="3" s="1"/>
  <c r="I379" i="3"/>
  <c r="I378" i="3" s="1"/>
  <c r="I881" i="3"/>
  <c r="I880" i="3" s="1"/>
  <c r="H898" i="3"/>
  <c r="H897" i="3" s="1"/>
  <c r="H1053" i="3"/>
  <c r="H1048" i="3" s="1"/>
  <c r="H1042" i="3" s="1"/>
  <c r="H1041" i="3" s="1"/>
  <c r="H1033" i="3" s="1"/>
  <c r="H1094" i="3"/>
  <c r="I346" i="3"/>
  <c r="I345" i="3" s="1"/>
  <c r="I344" i="3" s="1"/>
  <c r="H89" i="3"/>
  <c r="H82" i="3" s="1"/>
  <c r="H253" i="3"/>
  <c r="H259" i="3"/>
  <c r="H258" i="3" s="1"/>
  <c r="H264" i="3"/>
  <c r="H1116" i="3"/>
  <c r="G374" i="3"/>
  <c r="H61" i="3"/>
  <c r="H60" i="3" s="1"/>
  <c r="H346" i="3"/>
  <c r="H345" i="3" s="1"/>
  <c r="H344" i="3" s="1"/>
  <c r="H343" i="3" s="1"/>
  <c r="H439" i="3"/>
  <c r="H1121" i="3"/>
  <c r="I789" i="3"/>
  <c r="I735" i="3"/>
  <c r="I734" i="3" s="1"/>
  <c r="I733" i="3" s="1"/>
  <c r="I745" i="3"/>
  <c r="I744" i="3" s="1"/>
  <c r="I1011" i="3"/>
  <c r="I1010" i="3" s="1"/>
  <c r="I1015" i="3"/>
  <c r="I1014" i="3" s="1"/>
  <c r="I1019" i="3"/>
  <c r="I385" i="3"/>
  <c r="I384" i="3" s="1"/>
  <c r="I383" i="3" s="1"/>
  <c r="H743" i="3"/>
  <c r="H789" i="3"/>
  <c r="H785" i="3" s="1"/>
  <c r="H784" i="3" s="1"/>
  <c r="H795" i="3"/>
  <c r="H794" i="3" s="1"/>
  <c r="H925" i="3"/>
  <c r="H924" i="3" s="1"/>
  <c r="H923" i="3" s="1"/>
  <c r="I89" i="3"/>
  <c r="I259" i="3"/>
  <c r="I258" i="3" s="1"/>
  <c r="I300" i="3"/>
  <c r="I388" i="3"/>
  <c r="I264" i="3"/>
  <c r="H234" i="3"/>
  <c r="H225" i="3" s="1"/>
  <c r="H156" i="3"/>
  <c r="H150" i="3" s="1"/>
  <c r="H149" i="3" s="1"/>
  <c r="H157" i="3"/>
  <c r="I145" i="3"/>
  <c r="I144" i="3" s="1"/>
  <c r="H136" i="3"/>
  <c r="H135" i="3" s="1"/>
  <c r="H112" i="3"/>
  <c r="H111" i="3" s="1"/>
  <c r="H110" i="3" s="1"/>
  <c r="H46" i="3"/>
  <c r="I52" i="3"/>
  <c r="I51" i="3" s="1"/>
  <c r="H33" i="3"/>
  <c r="H27" i="3" s="1"/>
  <c r="H26" i="3" s="1"/>
  <c r="I157" i="3"/>
  <c r="I156" i="3"/>
  <c r="I150" i="3" s="1"/>
  <c r="I149" i="3" s="1"/>
  <c r="H373" i="3"/>
  <c r="H382" i="3"/>
  <c r="I389" i="3"/>
  <c r="H422" i="3"/>
  <c r="H421" i="3" s="1"/>
  <c r="H419" i="3" s="1"/>
  <c r="I471" i="3"/>
  <c r="I470" i="3" s="1"/>
  <c r="I469" i="3" s="1"/>
  <c r="I468" i="3" s="1"/>
  <c r="I458" i="3" s="1"/>
  <c r="I399" i="3"/>
  <c r="I398" i="3" s="1"/>
  <c r="I390" i="3" s="1"/>
  <c r="I422" i="3"/>
  <c r="I421" i="3" s="1"/>
  <c r="I420" i="3" s="1"/>
  <c r="I749" i="3"/>
  <c r="I748" i="3" s="1"/>
  <c r="H715" i="3"/>
  <c r="I715" i="3"/>
  <c r="H604" i="3"/>
  <c r="I599" i="3"/>
  <c r="I598" i="3" s="1"/>
  <c r="H597" i="3"/>
  <c r="I604" i="3"/>
  <c r="I617" i="3"/>
  <c r="I697" i="3"/>
  <c r="H808" i="3"/>
  <c r="I810" i="3"/>
  <c r="I809" i="3" s="1"/>
  <c r="I817" i="3"/>
  <c r="H875" i="3"/>
  <c r="H874" i="3" s="1"/>
  <c r="H873" i="3" s="1"/>
  <c r="H881" i="3"/>
  <c r="H880" i="3" s="1"/>
  <c r="I875" i="3"/>
  <c r="I874" i="3" s="1"/>
  <c r="I873" i="3" s="1"/>
  <c r="I865" i="3"/>
  <c r="H861" i="3"/>
  <c r="H1000" i="3"/>
  <c r="H1019" i="3"/>
  <c r="I1094" i="3"/>
  <c r="I61" i="3"/>
  <c r="I60" i="3" s="1"/>
  <c r="I851" i="3"/>
  <c r="I850" i="3"/>
  <c r="I849" i="3" s="1"/>
  <c r="I848" i="3" s="1"/>
  <c r="I489" i="3"/>
  <c r="I488" i="3" s="1"/>
  <c r="I513" i="3"/>
  <c r="I1116" i="3"/>
  <c r="I1121" i="3"/>
  <c r="H489" i="3"/>
  <c r="H488" i="3" s="1"/>
  <c r="H482" i="3" s="1"/>
  <c r="H851" i="3"/>
  <c r="H850" i="3"/>
  <c r="H849" i="3" s="1"/>
  <c r="H848" i="3" s="1"/>
  <c r="H1049" i="3"/>
  <c r="H513" i="3"/>
  <c r="H617" i="3"/>
  <c r="H399" i="3"/>
  <c r="H398" i="3" s="1"/>
  <c r="H390" i="3" s="1"/>
  <c r="H697" i="3"/>
  <c r="H817" i="3"/>
  <c r="H952" i="3"/>
  <c r="H951" i="3" s="1"/>
  <c r="G379" i="3"/>
  <c r="G378" i="3" s="1"/>
  <c r="G136" i="3"/>
  <c r="G382" i="3"/>
  <c r="G337" i="3"/>
  <c r="G336" i="3" s="1"/>
  <c r="G335" i="3" s="1"/>
  <c r="G341" i="3"/>
  <c r="G340" i="3" s="1"/>
  <c r="G339" i="3" s="1"/>
  <c r="G218" i="3"/>
  <c r="G217" i="3" s="1"/>
  <c r="G216" i="3" s="1"/>
  <c r="G938" i="3"/>
  <c r="I938" i="3" s="1"/>
  <c r="I937" i="3" s="1"/>
  <c r="I936" i="3" s="1"/>
  <c r="I935" i="3" s="1"/>
  <c r="I934" i="3" s="1"/>
  <c r="G1105" i="3"/>
  <c r="I1105" i="3" s="1"/>
  <c r="I1104" i="3" s="1"/>
  <c r="I1103" i="3" s="1"/>
  <c r="H1093" i="3" l="1"/>
  <c r="H1092" i="3" s="1"/>
  <c r="H1063" i="3"/>
  <c r="H1062" i="3" s="1"/>
  <c r="I1093" i="3"/>
  <c r="I1092" i="3" s="1"/>
  <c r="H45" i="3"/>
  <c r="H44" i="3" s="1"/>
  <c r="I898" i="3"/>
  <c r="I897" i="3" s="1"/>
  <c r="I896" i="3" s="1"/>
  <c r="I895" i="3" s="1"/>
  <c r="I785" i="3"/>
  <c r="I784" i="3" s="1"/>
  <c r="I782" i="3" s="1"/>
  <c r="H251" i="3"/>
  <c r="H250" i="3" s="1"/>
  <c r="I251" i="3"/>
  <c r="I250" i="3" s="1"/>
  <c r="H548" i="3"/>
  <c r="H547" i="3" s="1"/>
  <c r="H539" i="3" s="1"/>
  <c r="I343" i="3"/>
  <c r="I482" i="3"/>
  <c r="I481" i="3" s="1"/>
  <c r="H78" i="3"/>
  <c r="H77" i="3" s="1"/>
  <c r="H76" i="3" s="1"/>
  <c r="H859" i="3"/>
  <c r="H858" i="3" s="1"/>
  <c r="H896" i="3"/>
  <c r="H895" i="3" s="1"/>
  <c r="I224" i="3"/>
  <c r="I161" i="3" s="1"/>
  <c r="I295" i="3"/>
  <c r="I294" i="3" s="1"/>
  <c r="I293" i="3" s="1"/>
  <c r="H293" i="3"/>
  <c r="H292" i="3" s="1"/>
  <c r="H224" i="3"/>
  <c r="H161" i="3" s="1"/>
  <c r="H742" i="3"/>
  <c r="H741" i="3" s="1"/>
  <c r="H739" i="3" s="1"/>
  <c r="H738" i="3" s="1"/>
  <c r="H737" i="3" s="1"/>
  <c r="H650" i="3" s="1"/>
  <c r="H596" i="3"/>
  <c r="H595" i="3" s="1"/>
  <c r="I373" i="3"/>
  <c r="I1064" i="3"/>
  <c r="H481" i="3"/>
  <c r="I808" i="3"/>
  <c r="I807" i="3" s="1"/>
  <c r="I806" i="3" s="1"/>
  <c r="I805" i="3" s="1"/>
  <c r="I804" i="3" s="1"/>
  <c r="I136" i="3"/>
  <c r="I135" i="3" s="1"/>
  <c r="I419" i="3"/>
  <c r="I861" i="3"/>
  <c r="I743" i="3"/>
  <c r="I742" i="3" s="1"/>
  <c r="I457" i="3"/>
  <c r="H860" i="3"/>
  <c r="H420" i="3"/>
  <c r="I597" i="3"/>
  <c r="I82" i="3"/>
  <c r="I76" i="3" s="1"/>
  <c r="I1000" i="3"/>
  <c r="I46" i="3"/>
  <c r="I45" i="3" s="1"/>
  <c r="I253" i="3"/>
  <c r="G373" i="3"/>
  <c r="G372" i="3" s="1"/>
  <c r="G371" i="3" s="1"/>
  <c r="H1115" i="3"/>
  <c r="H1114" i="3" s="1"/>
  <c r="I795" i="3"/>
  <c r="I794" i="3" s="1"/>
  <c r="I387" i="3"/>
  <c r="I386" i="3" s="1"/>
  <c r="I382" i="3" s="1"/>
  <c r="H418" i="3"/>
  <c r="I1009" i="3"/>
  <c r="H783" i="3"/>
  <c r="H782" i="3"/>
  <c r="H781" i="3" s="1"/>
  <c r="H134" i="3"/>
  <c r="H807" i="3"/>
  <c r="H806" i="3" s="1"/>
  <c r="H805" i="3" s="1"/>
  <c r="H804" i="3" s="1"/>
  <c r="I418" i="3"/>
  <c r="H372" i="3"/>
  <c r="H371" i="3" s="1"/>
  <c r="H13" i="3"/>
  <c r="H12" i="3" s="1"/>
  <c r="H999" i="3"/>
  <c r="H998" i="3" s="1"/>
  <c r="I1115" i="3"/>
  <c r="I1114" i="3" s="1"/>
  <c r="I512" i="3"/>
  <c r="I511" i="3"/>
  <c r="H512" i="3"/>
  <c r="H511" i="3"/>
  <c r="G135" i="3"/>
  <c r="G134" i="3"/>
  <c r="I23" i="3"/>
  <c r="I21" i="3" s="1"/>
  <c r="I20" i="3" s="1"/>
  <c r="G19" i="3"/>
  <c r="I19" i="3" s="1"/>
  <c r="I18" i="3" s="1"/>
  <c r="I17" i="3" s="1"/>
  <c r="H1061" i="3" l="1"/>
  <c r="I1063" i="3"/>
  <c r="I1062" i="3" s="1"/>
  <c r="I1061" i="3" s="1"/>
  <c r="I783" i="3"/>
  <c r="I44" i="3"/>
  <c r="I781" i="3"/>
  <c r="H75" i="3"/>
  <c r="I859" i="3"/>
  <c r="I858" i="3" s="1"/>
  <c r="I372" i="3"/>
  <c r="I371" i="3" s="1"/>
  <c r="I16" i="3"/>
  <c r="I15" i="3" s="1"/>
  <c r="I14" i="3" s="1"/>
  <c r="I596" i="3"/>
  <c r="I595" i="3" s="1"/>
  <c r="I75" i="3"/>
  <c r="I860" i="3"/>
  <c r="H649" i="3"/>
  <c r="I134" i="3"/>
  <c r="I741" i="3"/>
  <c r="I739" i="3" s="1"/>
  <c r="I738" i="3" s="1"/>
  <c r="I737" i="3" s="1"/>
  <c r="I650" i="3" s="1"/>
  <c r="I292" i="3"/>
  <c r="I999" i="3"/>
  <c r="I998" i="3" s="1"/>
  <c r="H1113" i="3"/>
  <c r="H857" i="3"/>
  <c r="H856" i="3" s="1"/>
  <c r="H109" i="3"/>
  <c r="H417" i="3"/>
  <c r="I1113" i="3"/>
  <c r="H594" i="3"/>
  <c r="H480" i="3"/>
  <c r="I480" i="3"/>
  <c r="H249" i="3"/>
  <c r="G357" i="3"/>
  <c r="G356" i="3" s="1"/>
  <c r="G355" i="3"/>
  <c r="G354" i="3" s="1"/>
  <c r="G277" i="3"/>
  <c r="G321" i="3"/>
  <c r="G320" i="3" s="1"/>
  <c r="G319" i="3" s="1"/>
  <c r="G317" i="3"/>
  <c r="G316" i="3" s="1"/>
  <c r="G315" i="3" s="1"/>
  <c r="G592" i="3"/>
  <c r="G591" i="3" s="1"/>
  <c r="G590" i="3" s="1"/>
  <c r="G452" i="3"/>
  <c r="G451" i="3" s="1"/>
  <c r="G450" i="3"/>
  <c r="G189" i="3"/>
  <c r="G188" i="3" s="1"/>
  <c r="G735" i="3"/>
  <c r="G734" i="3" s="1"/>
  <c r="G733" i="3" s="1"/>
  <c r="G641" i="3"/>
  <c r="G640" i="3" s="1"/>
  <c r="G727" i="3"/>
  <c r="G726" i="3" s="1"/>
  <c r="G725" i="3" s="1"/>
  <c r="G724" i="3" s="1"/>
  <c r="G1119" i="3"/>
  <c r="G1124" i="3"/>
  <c r="G1123" i="3" s="1"/>
  <c r="G1122" i="3" s="1"/>
  <c r="G1059" i="3"/>
  <c r="G1056" i="3"/>
  <c r="G886" i="3"/>
  <c r="G885" i="3" s="1"/>
  <c r="G883" i="3"/>
  <c r="G882" i="3" s="1"/>
  <c r="H1060" i="3" l="1"/>
  <c r="G1055" i="3"/>
  <c r="G1054" i="3" s="1"/>
  <c r="I1056" i="3"/>
  <c r="I1055" i="3" s="1"/>
  <c r="I1054" i="3" s="1"/>
  <c r="H43" i="3"/>
  <c r="H42" i="3" s="1"/>
  <c r="H648" i="3"/>
  <c r="H538" i="3" s="1"/>
  <c r="I1060" i="3"/>
  <c r="I594" i="3"/>
  <c r="I649" i="3"/>
  <c r="I43" i="3"/>
  <c r="I109" i="3"/>
  <c r="I249" i="3"/>
  <c r="G449" i="3"/>
  <c r="G448" i="3" s="1"/>
  <c r="G447" i="3" s="1"/>
  <c r="I450" i="3"/>
  <c r="I449" i="3" s="1"/>
  <c r="I448" i="3" s="1"/>
  <c r="I447" i="3" s="1"/>
  <c r="I428" i="3" s="1"/>
  <c r="G1058" i="3"/>
  <c r="G1057" i="3" s="1"/>
  <c r="I1059" i="3"/>
  <c r="I1058" i="3" s="1"/>
  <c r="I1057" i="3" s="1"/>
  <c r="G881" i="3"/>
  <c r="G880" i="3" s="1"/>
  <c r="G937" i="3"/>
  <c r="G936" i="3" s="1"/>
  <c r="G935" i="3" s="1"/>
  <c r="G934" i="3" s="1"/>
  <c r="G276" i="3"/>
  <c r="G314" i="3"/>
  <c r="G1121" i="3"/>
  <c r="G871" i="3"/>
  <c r="G870" i="3" s="1"/>
  <c r="G869" i="3" s="1"/>
  <c r="G868" i="3" s="1"/>
  <c r="H11" i="3" l="1"/>
  <c r="G1053" i="3"/>
  <c r="I1053" i="3"/>
  <c r="I1048" i="3" s="1"/>
  <c r="I427" i="3"/>
  <c r="I648" i="3"/>
  <c r="I564" i="3"/>
  <c r="G484" i="3"/>
  <c r="G483" i="3" s="1"/>
  <c r="I1042" i="3" l="1"/>
  <c r="I417" i="3"/>
  <c r="I42" i="3" s="1"/>
  <c r="I563" i="3"/>
  <c r="I562" i="3" s="1"/>
  <c r="I561" i="3" s="1"/>
  <c r="I549" i="3" s="1"/>
  <c r="G653" i="3"/>
  <c r="G36" i="3"/>
  <c r="I36" i="3" s="1"/>
  <c r="I35" i="3" s="1"/>
  <c r="I34" i="3" s="1"/>
  <c r="I33" i="3" s="1"/>
  <c r="G31" i="3"/>
  <c r="I31" i="3" s="1"/>
  <c r="I30" i="3" s="1"/>
  <c r="I29" i="3" s="1"/>
  <c r="I28" i="3" s="1"/>
  <c r="I1041" i="3" l="1"/>
  <c r="I548" i="3"/>
  <c r="I547" i="3" s="1"/>
  <c r="I27" i="3"/>
  <c r="I26" i="3" s="1"/>
  <c r="I13" i="3" s="1"/>
  <c r="I12" i="3" s="1"/>
  <c r="G232" i="3"/>
  <c r="G231" i="3" s="1"/>
  <c r="I1033" i="3" l="1"/>
  <c r="I539" i="3"/>
  <c r="I538" i="3" s="1"/>
  <c r="G183" i="3"/>
  <c r="G182" i="3" s="1"/>
  <c r="G580" i="3" l="1"/>
  <c r="G579" i="3" s="1"/>
  <c r="G576" i="3"/>
  <c r="G575" i="3" s="1"/>
  <c r="G572" i="3"/>
  <c r="G571" i="3" s="1"/>
  <c r="G559" i="3"/>
  <c r="G558" i="3" s="1"/>
  <c r="G554" i="3" s="1"/>
  <c r="G552" i="3"/>
  <c r="G551" i="3" s="1"/>
  <c r="G545" i="3"/>
  <c r="G544" i="3" s="1"/>
  <c r="G68" i="3"/>
  <c r="G67" i="3" s="1"/>
  <c r="G66" i="3" s="1"/>
  <c r="G65" i="3" s="1"/>
  <c r="G63" i="3"/>
  <c r="G61" i="3" s="1"/>
  <c r="G60" i="3" s="1"/>
  <c r="G62" i="3" l="1"/>
  <c r="G348" i="3"/>
  <c r="G360" i="3"/>
  <c r="G359" i="3" s="1"/>
  <c r="G1051" i="3"/>
  <c r="G1050" i="3" s="1"/>
  <c r="G255" i="3"/>
  <c r="G266" i="3"/>
  <c r="G265" i="3" s="1"/>
  <c r="G179" i="3"/>
  <c r="G178" i="3" s="1"/>
  <c r="G177" i="3" s="1"/>
  <c r="G1048" i="3" l="1"/>
  <c r="G1049" i="3"/>
  <c r="G259" i="3"/>
  <c r="G258" i="3" s="1"/>
  <c r="G260" i="3"/>
  <c r="G253" i="3"/>
  <c r="G254" i="3"/>
  <c r="G301" i="3"/>
  <c r="G346" i="3"/>
  <c r="G345" i="3" s="1"/>
  <c r="G344" i="3" s="1"/>
  <c r="G347" i="3"/>
  <c r="G264" i="3"/>
  <c r="G415" i="3"/>
  <c r="G414" i="3" s="1"/>
  <c r="G413" i="3" s="1"/>
  <c r="G412" i="3" s="1"/>
  <c r="G516" i="3"/>
  <c r="G515" i="3" s="1"/>
  <c r="G514" i="3" s="1"/>
  <c r="G520" i="3"/>
  <c r="G519" i="3" s="1"/>
  <c r="G518" i="3" s="1"/>
  <c r="G524" i="3"/>
  <c r="G523" i="3" s="1"/>
  <c r="G522" i="3" s="1"/>
  <c r="G528" i="3"/>
  <c r="G527" i="3" s="1"/>
  <c r="G526" i="3" s="1"/>
  <c r="G532" i="3"/>
  <c r="G531" i="3" s="1"/>
  <c r="G530" i="3" s="1"/>
  <c r="G827" i="3"/>
  <c r="G824" i="3" s="1"/>
  <c r="G822" i="3"/>
  <c r="G821" i="3" s="1"/>
  <c r="G819" i="3"/>
  <c r="G818" i="3" s="1"/>
  <c r="G834" i="3"/>
  <c r="G833" i="3" s="1"/>
  <c r="G440" i="3"/>
  <c r="G442" i="3"/>
  <c r="G854" i="3"/>
  <c r="G853" i="3" s="1"/>
  <c r="G852" i="3" s="1"/>
  <c r="G851" i="3" s="1"/>
  <c r="G423" i="3"/>
  <c r="G425" i="3"/>
  <c r="G402" i="3"/>
  <c r="G401" i="3" s="1"/>
  <c r="G400" i="3" s="1"/>
  <c r="G406" i="3"/>
  <c r="G405" i="3" s="1"/>
  <c r="G404" i="3" s="1"/>
  <c r="G410" i="3"/>
  <c r="G409" i="3" s="1"/>
  <c r="G408" i="3" s="1"/>
  <c r="G115" i="3"/>
  <c r="G114" i="3" s="1"/>
  <c r="G113" i="3" s="1"/>
  <c r="G119" i="3"/>
  <c r="G118" i="3" s="1"/>
  <c r="G117" i="3" s="1"/>
  <c r="G123" i="3"/>
  <c r="G122" i="3" s="1"/>
  <c r="G121" i="3" s="1"/>
  <c r="G126" i="3"/>
  <c r="G125" i="3" s="1"/>
  <c r="G132" i="3"/>
  <c r="G131" i="3" s="1"/>
  <c r="G130" i="3" s="1"/>
  <c r="G92" i="3"/>
  <c r="G58" i="3"/>
  <c r="G252" i="3"/>
  <c r="G18" i="3"/>
  <c r="G17" i="3" s="1"/>
  <c r="G21" i="3"/>
  <c r="G167" i="3"/>
  <c r="G166" i="3" s="1"/>
  <c r="G165" i="3" s="1"/>
  <c r="G164" i="3" s="1"/>
  <c r="G163" i="3" s="1"/>
  <c r="G663" i="3"/>
  <c r="G792" i="3"/>
  <c r="G688" i="3"/>
  <c r="G670" i="3"/>
  <c r="G669" i="3" s="1"/>
  <c r="G668" i="3" s="1"/>
  <c r="G624" i="3"/>
  <c r="G623" i="3" s="1"/>
  <c r="G622" i="3" s="1"/>
  <c r="G1039" i="3"/>
  <c r="G1038" i="3" s="1"/>
  <c r="G1037" i="3" s="1"/>
  <c r="G1036" i="3" s="1"/>
  <c r="G1035" i="3" s="1"/>
  <c r="G1034" i="3" s="1"/>
  <c r="G921" i="3"/>
  <c r="G920" i="3" s="1"/>
  <c r="G919" i="3" s="1"/>
  <c r="G918" i="3" s="1"/>
  <c r="G599" i="3"/>
  <c r="G563" i="3"/>
  <c r="G562" i="3" s="1"/>
  <c r="G561" i="3" s="1"/>
  <c r="G578" i="3"/>
  <c r="G574" i="3"/>
  <c r="G865" i="3"/>
  <c r="G862" i="3"/>
  <c r="G251" i="3" l="1"/>
  <c r="G817" i="3"/>
  <c r="G422" i="3"/>
  <c r="G439" i="3"/>
  <c r="G399" i="3"/>
  <c r="G398" i="3" s="1"/>
  <c r="G390" i="3" s="1"/>
  <c r="G112" i="3"/>
  <c r="G861" i="3"/>
  <c r="G1022" i="3"/>
  <c r="G1021" i="3" s="1"/>
  <c r="G1020" i="3" s="1"/>
  <c r="G1026" i="3"/>
  <c r="G1025" i="3" s="1"/>
  <c r="G1024" i="3" s="1"/>
  <c r="G982" i="3"/>
  <c r="G981" i="3" s="1"/>
  <c r="G980" i="3" s="1"/>
  <c r="G979" i="3" s="1"/>
  <c r="G878" i="3"/>
  <c r="G876" i="3"/>
  <c r="G916" i="3"/>
  <c r="G915" i="3" s="1"/>
  <c r="G914" i="3" s="1"/>
  <c r="G913" i="3" s="1"/>
  <c r="G926" i="3"/>
  <c r="G928" i="3"/>
  <c r="G909" i="3"/>
  <c r="G955" i="3"/>
  <c r="G954" i="3" s="1"/>
  <c r="G958" i="3"/>
  <c r="G957" i="3" s="1"/>
  <c r="G962" i="3"/>
  <c r="G961" i="3" s="1"/>
  <c r="G960" i="3" s="1"/>
  <c r="G722" i="3"/>
  <c r="G721" i="3" s="1"/>
  <c r="G720" i="3" s="1"/>
  <c r="G718" i="3"/>
  <c r="G717" i="3" s="1"/>
  <c r="G716" i="3" s="1"/>
  <c r="G966" i="3"/>
  <c r="G965" i="3" s="1"/>
  <c r="G964" i="3" s="1"/>
  <c r="G970" i="3"/>
  <c r="G969" i="3" s="1"/>
  <c r="G968" i="3" s="1"/>
  <c r="G974" i="3"/>
  <c r="G973" i="3" s="1"/>
  <c r="G972" i="3" s="1"/>
  <c r="G977" i="3"/>
  <c r="G976" i="3" s="1"/>
  <c r="G908" i="3" l="1"/>
  <c r="G907" i="3" s="1"/>
  <c r="G906" i="3" s="1"/>
  <c r="G860" i="3"/>
  <c r="G715" i="3"/>
  <c r="G1019" i="3"/>
  <c r="G875" i="3"/>
  <c r="G874" i="3" s="1"/>
  <c r="G873" i="3" s="1"/>
  <c r="G859" i="3" s="1"/>
  <c r="G925" i="3"/>
  <c r="G924" i="3" s="1"/>
  <c r="G923" i="3" s="1"/>
  <c r="G953" i="3"/>
  <c r="I953" i="3" s="1"/>
  <c r="I952" i="3" s="1"/>
  <c r="I951" i="3" s="1"/>
  <c r="I857" i="3" l="1"/>
  <c r="I856" i="3" s="1"/>
  <c r="I11" i="3" s="1"/>
  <c r="G952" i="3"/>
  <c r="G987" i="3"/>
  <c r="G986" i="3" s="1"/>
  <c r="G985" i="3" s="1"/>
  <c r="G984" i="3" s="1"/>
  <c r="G951" i="3" l="1"/>
  <c r="G633" i="3"/>
  <c r="G632" i="3" s="1"/>
  <c r="G631" i="3" s="1"/>
  <c r="G629" i="3"/>
  <c r="G628" i="3" s="1"/>
  <c r="G627" i="3" s="1"/>
  <c r="G626" i="3"/>
  <c r="G638" i="3"/>
  <c r="G637" i="3" s="1"/>
  <c r="G636" i="3" s="1"/>
  <c r="G635" i="3"/>
  <c r="G1031" i="3"/>
  <c r="G1030" i="3" s="1"/>
  <c r="G1029" i="3" s="1"/>
  <c r="G1028" i="3" s="1"/>
  <c r="G1046" i="3"/>
  <c r="G1045" i="3" s="1"/>
  <c r="G1044" i="3" s="1"/>
  <c r="G1043" i="3" s="1"/>
  <c r="G1042" i="3" s="1"/>
  <c r="G550" i="3"/>
  <c r="G802" i="3"/>
  <c r="G801" i="3" s="1"/>
  <c r="G799" i="3"/>
  <c r="G798" i="3" s="1"/>
  <c r="G779" i="3"/>
  <c r="G778" i="3" s="1"/>
  <c r="G777" i="3" s="1"/>
  <c r="G774" i="3"/>
  <c r="G773" i="3" s="1"/>
  <c r="G769" i="3" s="1"/>
  <c r="G767" i="3"/>
  <c r="G766" i="3" s="1"/>
  <c r="G765" i="3" s="1"/>
  <c r="G762" i="3"/>
  <c r="G761" i="3" s="1"/>
  <c r="G760" i="3" s="1"/>
  <c r="G620" i="3"/>
  <c r="G619" i="3" s="1"/>
  <c r="G618" i="3" s="1"/>
  <c r="G617" i="3" s="1"/>
  <c r="G615" i="3"/>
  <c r="G614" i="3" s="1"/>
  <c r="G613" i="3" s="1"/>
  <c r="G611" i="3"/>
  <c r="G610" i="3" s="1"/>
  <c r="G609" i="3" s="1"/>
  <c r="G607" i="3"/>
  <c r="G606" i="3" s="1"/>
  <c r="G605" i="3" s="1"/>
  <c r="G764" i="3" l="1"/>
  <c r="G604" i="3"/>
  <c r="G549" i="3"/>
  <c r="G543" i="3"/>
  <c r="G542" i="3" s="1"/>
  <c r="G548" i="3" l="1"/>
  <c r="G547" i="3" s="1"/>
  <c r="G708" i="3"/>
  <c r="G707" i="3" s="1"/>
  <c r="G706" i="3" s="1"/>
  <c r="G704" i="3"/>
  <c r="G703" i="3" s="1"/>
  <c r="G702" i="3" s="1"/>
  <c r="G700" i="3"/>
  <c r="G699" i="3" s="1"/>
  <c r="G698" i="3" s="1"/>
  <c r="G695" i="3"/>
  <c r="G694" i="3" s="1"/>
  <c r="G693" i="3" s="1"/>
  <c r="G691" i="3"/>
  <c r="G690" i="3" s="1"/>
  <c r="G689" i="3" s="1"/>
  <c r="G686" i="3"/>
  <c r="G685" i="3" s="1"/>
  <c r="G684" i="3" s="1"/>
  <c r="G682" i="3"/>
  <c r="G681" i="3" s="1"/>
  <c r="G680" i="3" s="1"/>
  <c r="G678" i="3"/>
  <c r="G677" i="3" s="1"/>
  <c r="G676" i="3" s="1"/>
  <c r="G674" i="3"/>
  <c r="G673" i="3" s="1"/>
  <c r="G672" i="3" s="1"/>
  <c r="G666" i="3"/>
  <c r="G665" i="3" s="1"/>
  <c r="G664" i="3" s="1"/>
  <c r="G90" i="3"/>
  <c r="G89" i="3" s="1"/>
  <c r="G83" i="3"/>
  <c r="G536" i="3"/>
  <c r="G535" i="3" s="1"/>
  <c r="G534" i="3" s="1"/>
  <c r="G513" i="3" s="1"/>
  <c r="G512" i="3" s="1"/>
  <c r="G491" i="3"/>
  <c r="G490" i="3" s="1"/>
  <c r="G82" i="3" l="1"/>
  <c r="G76" i="3" s="1"/>
  <c r="G489" i="3"/>
  <c r="G488" i="3" s="1"/>
  <c r="G482" i="3" s="1"/>
  <c r="G697" i="3"/>
  <c r="G250" i="3"/>
  <c r="G1006" i="3"/>
  <c r="G1005" i="3" s="1"/>
  <c r="G1086" i="3"/>
  <c r="G1085" i="3" s="1"/>
  <c r="G1082" i="3"/>
  <c r="G1081" i="3" s="1"/>
  <c r="G1080" i="3" s="1"/>
  <c r="G1078" i="3"/>
  <c r="G1070" i="3"/>
  <c r="G1069" i="3" s="1"/>
  <c r="G1066" i="3"/>
  <c r="G1065" i="3" s="1"/>
  <c r="G1015" i="3"/>
  <c r="G1014" i="3" s="1"/>
  <c r="G1009" i="3" s="1"/>
  <c r="G1002" i="3"/>
  <c r="G1001" i="3" s="1"/>
  <c r="G435" i="3"/>
  <c r="G434" i="3" s="1"/>
  <c r="G433" i="3" s="1"/>
  <c r="G432" i="3" s="1"/>
  <c r="G470" i="3"/>
  <c r="G469" i="3" s="1"/>
  <c r="G468" i="3" s="1"/>
  <c r="G159" i="3"/>
  <c r="G158" i="3" s="1"/>
  <c r="G154" i="3"/>
  <c r="G153" i="3" s="1"/>
  <c r="G152" i="3" s="1"/>
  <c r="G151" i="3" s="1"/>
  <c r="G111" i="3"/>
  <c r="G73" i="3"/>
  <c r="G72" i="3" s="1"/>
  <c r="G47" i="3"/>
  <c r="G30" i="3"/>
  <c r="G29" i="3" s="1"/>
  <c r="G28" i="3" s="1"/>
  <c r="G39" i="3"/>
  <c r="G38" i="3" s="1"/>
  <c r="G35" i="3"/>
  <c r="G34" i="3" s="1"/>
  <c r="G333" i="3"/>
  <c r="G332" i="3" s="1"/>
  <c r="G331" i="3" s="1"/>
  <c r="G236" i="3"/>
  <c r="G235" i="3" s="1"/>
  <c r="G222" i="3"/>
  <c r="G221" i="3" s="1"/>
  <c r="G220" i="3" s="1"/>
  <c r="G210" i="3"/>
  <c r="G209" i="3" s="1"/>
  <c r="G208" i="3" s="1"/>
  <c r="G206" i="3"/>
  <c r="G205" i="3" s="1"/>
  <c r="G204" i="3" s="1"/>
  <c r="G75" i="3" l="1"/>
  <c r="G192" i="3"/>
  <c r="G234" i="3"/>
  <c r="G225" i="3" s="1"/>
  <c r="G481" i="3"/>
  <c r="G33" i="3"/>
  <c r="G27" i="3" s="1"/>
  <c r="G156" i="3"/>
  <c r="G150" i="3" s="1"/>
  <c r="G157" i="3"/>
  <c r="G1000" i="3"/>
  <c r="G224" i="3" l="1"/>
  <c r="G999" i="3"/>
  <c r="G998" i="3" s="1"/>
  <c r="G902" i="3"/>
  <c r="G899" i="3"/>
  <c r="G898" i="3" l="1"/>
  <c r="G897" i="3" s="1"/>
  <c r="G896" i="3" s="1"/>
  <c r="G421" i="3"/>
  <c r="G420" i="3" s="1"/>
  <c r="G419" i="3" l="1"/>
  <c r="G20" i="3"/>
  <c r="G16" i="3" s="1"/>
  <c r="G846" i="3"/>
  <c r="G845" i="3" s="1"/>
  <c r="G839" i="3"/>
  <c r="G838" i="3" s="1"/>
  <c r="G831" i="3"/>
  <c r="G830" i="3" s="1"/>
  <c r="G810" i="3"/>
  <c r="G814" i="3"/>
  <c r="G813" i="3" s="1"/>
  <c r="G790" i="3"/>
  <c r="G787" i="3"/>
  <c r="G786" i="3" s="1"/>
  <c r="G757" i="3"/>
  <c r="G756" i="3" s="1"/>
  <c r="G755" i="3" s="1"/>
  <c r="G753" i="3"/>
  <c r="G752" i="3" s="1"/>
  <c r="G749" i="3"/>
  <c r="G748" i="3" s="1"/>
  <c r="G745" i="3"/>
  <c r="G744" i="3" s="1"/>
  <c r="G652" i="3"/>
  <c r="G651" i="3" s="1"/>
  <c r="G650" i="3" s="1"/>
  <c r="G1130" i="3"/>
  <c r="G1129" i="3" s="1"/>
  <c r="G1128" i="3" s="1"/>
  <c r="G776" i="3"/>
  <c r="G466" i="3"/>
  <c r="G465" i="3" s="1"/>
  <c r="G464" i="3" s="1"/>
  <c r="G463" i="3" s="1"/>
  <c r="G458" i="3" s="1"/>
  <c r="G649" i="3" l="1"/>
  <c r="G645" i="3"/>
  <c r="G644" i="3" s="1"/>
  <c r="G743" i="3"/>
  <c r="G809" i="3"/>
  <c r="G808" i="3" s="1"/>
  <c r="G15" i="3"/>
  <c r="G14" i="3" s="1"/>
  <c r="G457" i="3"/>
  <c r="G598" i="3" l="1"/>
  <c r="G597" i="3"/>
  <c r="G596" i="3" s="1"/>
  <c r="G511" i="3" l="1"/>
  <c r="G480" i="3" l="1"/>
  <c r="G595" i="3"/>
  <c r="G594" i="3" l="1"/>
  <c r="G1095" i="3"/>
  <c r="G759" i="3" l="1"/>
  <c r="G742" i="3" s="1"/>
  <c r="G1104" i="3" l="1"/>
  <c r="G1103" i="3" l="1"/>
  <c r="G1093" i="3" s="1"/>
  <c r="G1092" i="3" s="1"/>
  <c r="G541" i="3"/>
  <c r="G540" i="3" s="1"/>
  <c r="G539" i="3" l="1"/>
  <c r="G149" i="3"/>
  <c r="G837" i="3" l="1"/>
  <c r="G836" i="3" s="1"/>
  <c r="G71" i="3" l="1"/>
  <c r="G181" i="3"/>
  <c r="G176" i="3" s="1"/>
  <c r="G829" i="3"/>
  <c r="G807" i="3" s="1"/>
  <c r="G806" i="3" s="1"/>
  <c r="G858" i="3"/>
  <c r="G1084" i="3"/>
  <c r="G1111" i="3"/>
  <c r="G1110" i="3" s="1"/>
  <c r="G1109" i="3" s="1"/>
  <c r="G57" i="3" l="1"/>
  <c r="G46" i="3" s="1"/>
  <c r="G45" i="3" s="1"/>
  <c r="G844" i="3"/>
  <c r="G843" i="3" s="1"/>
  <c r="G842" i="3" s="1"/>
  <c r="G343" i="3"/>
  <c r="G797" i="3"/>
  <c r="G796" i="3" s="1"/>
  <c r="G162" i="3"/>
  <c r="G1108" i="3"/>
  <c r="G1107" i="3" s="1"/>
  <c r="G70" i="3"/>
  <c r="G741" i="3" l="1"/>
  <c r="G841" i="3"/>
  <c r="G1106" i="3"/>
  <c r="G329" i="3"/>
  <c r="G328" i="3" s="1"/>
  <c r="G327" i="3" s="1"/>
  <c r="G293" i="3" s="1"/>
  <c r="G191" i="3"/>
  <c r="G1041" i="3"/>
  <c r="G44" i="3"/>
  <c r="G1118" i="3"/>
  <c r="G1117" i="3" s="1"/>
  <c r="G1116" i="3"/>
  <c r="G795" i="3"/>
  <c r="G794" i="3" s="1"/>
  <c r="G850" i="3"/>
  <c r="G849" i="3" s="1"/>
  <c r="G110" i="3"/>
  <c r="G109" i="3" s="1"/>
  <c r="G418" i="3"/>
  <c r="G1127" i="3"/>
  <c r="G1126" i="3" s="1"/>
  <c r="G438" i="3"/>
  <c r="G26" i="3"/>
  <c r="G1115" i="3" l="1"/>
  <c r="G1114" i="3" s="1"/>
  <c r="G648" i="3"/>
  <c r="G848" i="3"/>
  <c r="G13" i="3"/>
  <c r="G12" i="3" s="1"/>
  <c r="G292" i="3"/>
  <c r="G43" i="3"/>
  <c r="G437" i="3"/>
  <c r="G428" i="3" s="1"/>
  <c r="G789" i="3"/>
  <c r="G785" i="3" s="1"/>
  <c r="G784" i="3" s="1"/>
  <c r="G783" i="3" s="1"/>
  <c r="G805" i="3"/>
  <c r="G1033" i="3"/>
  <c r="G804" i="3" l="1"/>
  <c r="G1113" i="3"/>
  <c r="G427" i="3"/>
  <c r="G249" i="3"/>
  <c r="G782" i="3"/>
  <c r="G781" i="3" s="1"/>
  <c r="G538" i="3" s="1"/>
  <c r="G417" i="3" l="1"/>
  <c r="G895" i="3" l="1"/>
  <c r="G857" i="3" l="1"/>
  <c r="G856" i="3" s="1"/>
  <c r="G1077" i="3"/>
  <c r="G1064" i="3" s="1"/>
  <c r="G1063" i="3" s="1"/>
  <c r="G1062" i="3" l="1"/>
  <c r="G1061" i="3" s="1"/>
  <c r="G1060" i="3" l="1"/>
  <c r="G175" i="3"/>
  <c r="G161" i="3" s="1"/>
  <c r="G42" i="3" l="1"/>
  <c r="G11" i="3" l="1"/>
</calcChain>
</file>

<file path=xl/sharedStrings.xml><?xml version="1.0" encoding="utf-8"?>
<sst xmlns="http://schemas.openxmlformats.org/spreadsheetml/2006/main" count="5432" uniqueCount="568">
  <si>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</si>
  <si>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</si>
  <si>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</si>
  <si>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</si>
  <si>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</si>
  <si>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</si>
  <si>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</si>
  <si>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</si>
  <si>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</si>
  <si>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</si>
  <si>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</si>
  <si>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07</t>
  </si>
  <si>
    <t>Другие общегосударственные вопросы</t>
  </si>
  <si>
    <t>09</t>
  </si>
  <si>
    <t>10</t>
  </si>
  <si>
    <t>11</t>
  </si>
  <si>
    <t>05</t>
  </si>
  <si>
    <t>Жилищное хозяйство</t>
  </si>
  <si>
    <t>02</t>
  </si>
  <si>
    <t>Дошкольное образование</t>
  </si>
  <si>
    <t>Общее образование</t>
  </si>
  <si>
    <t>Другие вопросы в области образования</t>
  </si>
  <si>
    <t>08</t>
  </si>
  <si>
    <t>Органы внутренних дел</t>
  </si>
  <si>
    <t>Молодежная политика и оздоровление детей</t>
  </si>
  <si>
    <t>Пенсионное обеспечение</t>
  </si>
  <si>
    <t>В С Е ГО</t>
  </si>
  <si>
    <t>12</t>
  </si>
  <si>
    <t>Другие вопросы в области национальной экономики</t>
  </si>
  <si>
    <t>Социальное обеспечение населения</t>
  </si>
  <si>
    <t>Транспорт</t>
  </si>
  <si>
    <t>Культура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</si>
  <si>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</si>
  <si>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</si>
  <si>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14</t>
  </si>
  <si>
    <t>Доплаты к пенсиям, дополнительное пенсионное обеспечение</t>
  </si>
  <si>
    <t>923</t>
  </si>
  <si>
    <t>956</t>
  </si>
  <si>
    <t>975</t>
  </si>
  <si>
    <t>992</t>
  </si>
  <si>
    <t>Обеспечение приватизации и проведение предпродажной подготовки объектов приватизации</t>
  </si>
  <si>
    <t>Отдельные мероприятия в области воздушного транспорта</t>
  </si>
  <si>
    <t>921</t>
  </si>
  <si>
    <t>963</t>
  </si>
  <si>
    <t>Совет муниципального района «Печора»</t>
  </si>
  <si>
    <t>ОБЩЕГОСУДАРСТВЕННЫЕ ВОПРОСЫ</t>
  </si>
  <si>
    <t>Администрация муниципального района «Печора»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</si>
  <si>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</si>
  <si>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</si>
  <si>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</si>
  <si>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</si>
  <si>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</si>
  <si>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</si>
  <si>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Комитет по управлению муниципальной собственностью муниципального района «Печора»</t>
  </si>
  <si>
    <t>Дотации</t>
  </si>
  <si>
    <t>00</t>
  </si>
  <si>
    <t>ОБЩЕГОСУДАРСТВЕННЫЕ РАСХОДЫ</t>
  </si>
  <si>
    <t>Защита населения и территории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</si>
  <si>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</si>
  <si>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Сельское хозяйство и рыболовство</t>
  </si>
  <si>
    <t>Управление финансов муниципального района "Печора"</t>
  </si>
  <si>
    <t>Охрана семьи и детства</t>
  </si>
  <si>
    <t>Управление образования муниципального района «Печора»</t>
  </si>
  <si>
    <t xml:space="preserve"> за счет средств МО МР "Печора" </t>
  </si>
  <si>
    <t>за счет субвенции республиканского бюджета РК</t>
  </si>
  <si>
    <t xml:space="preserve"> за счет субвенции республиканского бюджета  РК</t>
  </si>
  <si>
    <t>13</t>
  </si>
  <si>
    <t>Дорожное хозяйство (дорожные фонды)</t>
  </si>
  <si>
    <t>КУЛЬТУРА И КИНЕМАТОГРАФИЯ</t>
  </si>
  <si>
    <t>ФИЗИЧЕСКАЯ КУЛЬТУРА И СПОРТ</t>
  </si>
  <si>
    <t>Другие вопросы в области культуры, кинематографии</t>
  </si>
  <si>
    <t>Массовый спорт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</si>
  <si>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</si>
  <si>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</si>
  <si>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</si>
  <si>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24.11.2008 г. № 137-РЗ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</si>
  <si>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23.12.2008 г. № 143-РЗ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состояния"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</si>
  <si>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</si>
  <si>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</si>
  <si>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</si>
  <si>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Физическая культура</t>
  </si>
  <si>
    <t>Коммунальное хозяйство</t>
  </si>
  <si>
    <t>за счет субвенции из республиканского бюджета РК</t>
  </si>
  <si>
    <t>за счет субвенции из федерального бюджета</t>
  </si>
  <si>
    <t>244</t>
  </si>
  <si>
    <t>121</t>
  </si>
  <si>
    <t>122</t>
  </si>
  <si>
    <t>322</t>
  </si>
  <si>
    <t>Субсидии гражданам на приобретение жилья</t>
  </si>
  <si>
    <t>810</t>
  </si>
  <si>
    <t>243</t>
  </si>
  <si>
    <t>621</t>
  </si>
  <si>
    <t>Уплата прочих налогов, сборов и иных платежей</t>
  </si>
  <si>
    <t>852</t>
  </si>
  <si>
    <t>611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</si>
  <si>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</si>
  <si>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</si>
  <si>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</si>
  <si>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</si>
  <si>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Субсидии бюджетным учреждения на иные цели</t>
  </si>
  <si>
    <t>Субвенции</t>
  </si>
  <si>
    <t>530</t>
  </si>
  <si>
    <t>323</t>
  </si>
  <si>
    <t>312</t>
  </si>
  <si>
    <t>511</t>
  </si>
  <si>
    <t>512</t>
  </si>
  <si>
    <t>Резервные фонды</t>
  </si>
  <si>
    <t>Резервные средства</t>
  </si>
  <si>
    <t>870</t>
  </si>
  <si>
    <t>Резервный фонд администрации муниципального района "Печора" по предупреждению и ликвидации чрезвычайных ситуаций и последствий стихийных бедствий</t>
  </si>
  <si>
    <t xml:space="preserve"> за счет субвенции республиканского бюджета РК</t>
  </si>
  <si>
    <t>321</t>
  </si>
  <si>
    <t>Закупка товаров, работ, услуг в сфере информационно-коммуникационных технологий</t>
  </si>
  <si>
    <t>242</t>
  </si>
  <si>
    <t>831</t>
  </si>
  <si>
    <t>к  решению Совета муниципального района "Печора"</t>
  </si>
  <si>
    <t xml:space="preserve">10 </t>
  </si>
  <si>
    <t>Благоустройство</t>
  </si>
  <si>
    <t>350</t>
  </si>
  <si>
    <t>СУММА  (тыс.руб.)</t>
  </si>
  <si>
    <t>Общеэкономические вопросы</t>
  </si>
  <si>
    <t>Приложение 3</t>
  </si>
  <si>
    <t xml:space="preserve">975 </t>
  </si>
  <si>
    <t xml:space="preserve">Обеспечение мероприятий по переселению граждан из аварийного жилищного фонда  </t>
  </si>
  <si>
    <t>Другие вопросы в области жилищно-коммунального хозяйства</t>
  </si>
  <si>
    <t>Управление культуры и туризма муниципального района «Печора»</t>
  </si>
  <si>
    <t xml:space="preserve">Ведомственная структура расходов бюджета муниципального образования муниципального района "Печора"  на 2014 год </t>
  </si>
  <si>
    <t>99 0 0000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</si>
  <si>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</si>
  <si>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</si>
  <si>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 xml:space="preserve">Руководство и управление в сфере установленных функций органов местного самоуправления </t>
  </si>
  <si>
    <t>99 0 0204</t>
  </si>
  <si>
    <t>414</t>
  </si>
  <si>
    <t>412</t>
  </si>
  <si>
    <t>Субсидии юридическим лицам (кроме некоммерческих организаций), индивидуальным предпринимателям, физическим лицам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</si>
  <si>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</si>
  <si>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</si>
  <si>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Поддержка мер по обеспечению сбалансированности местных бюджетов</t>
  </si>
  <si>
    <t>99 0 7102</t>
  </si>
  <si>
    <t>99 0 7103</t>
  </si>
  <si>
    <t xml:space="preserve">Дотации на выравнивание бюджетной обеспеченности </t>
  </si>
  <si>
    <t>500</t>
  </si>
  <si>
    <t>510</t>
  </si>
  <si>
    <t>Межбюджетные трансферты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</si>
  <si>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</si>
  <si>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</si>
  <si>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</si>
  <si>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</si>
  <si>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620</t>
  </si>
  <si>
    <t>Субсидии автономным учреждениям</t>
  </si>
  <si>
    <t>120</t>
  </si>
  <si>
    <t>100</t>
  </si>
  <si>
    <t>Расходы на выплаты персоналу государственных (муниципальных) органов</t>
  </si>
  <si>
    <t>200</t>
  </si>
  <si>
    <t>240</t>
  </si>
  <si>
    <t>Иные бюджетные ассигнования</t>
  </si>
  <si>
    <t>800</t>
  </si>
  <si>
    <t>850</t>
  </si>
  <si>
    <t>Уплата налогов, сборов и иных платежей</t>
  </si>
  <si>
    <t>300</t>
  </si>
  <si>
    <t>310</t>
  </si>
  <si>
    <t>Публичные нормативные социальные выплаты гражданам</t>
  </si>
  <si>
    <t>400</t>
  </si>
  <si>
    <t>410</t>
  </si>
  <si>
    <t>Бюджетные инвестиции</t>
  </si>
  <si>
    <t>830</t>
  </si>
  <si>
    <t>320</t>
  </si>
  <si>
    <t>99 0 5118</t>
  </si>
  <si>
    <t>99 0 5900</t>
  </si>
  <si>
    <t>Социальные выплаты гражданам, кроме публичных нормативных социальных выплат</t>
  </si>
  <si>
    <t>Исполнение судебных актов</t>
  </si>
  <si>
    <t>99 0 0202</t>
  </si>
  <si>
    <t xml:space="preserve">Руководитель контрольно-счетной комиссии муниципального района "Печора" </t>
  </si>
  <si>
    <t>99 0 0203</t>
  </si>
  <si>
    <t>99 0 9271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</si>
  <si>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</si>
  <si>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99 0 1059</t>
  </si>
  <si>
    <t xml:space="preserve">99 0 1059 </t>
  </si>
  <si>
    <t xml:space="preserve">Субсидии автономным учреждениям
</t>
  </si>
  <si>
    <t>99 0 4041</t>
  </si>
  <si>
    <t xml:space="preserve">Мероприятия, направленные на развитие и укрепление института семьи, повышения авторитета и общественного значения рождения ребенка </t>
  </si>
  <si>
    <t xml:space="preserve">Профилактика преступлений и правонарушений на территории  муниципального района "Печора" </t>
  </si>
  <si>
    <t>Профилактика терроризма и экстремизма на территории муниципального района "Печора"</t>
  </si>
  <si>
    <t xml:space="preserve">Противодействие коррупции в муниципальном образовании муниципального района "Печора" </t>
  </si>
  <si>
    <t>Резерв средств на 2014 год для увеличения расходов на оплату труда</t>
  </si>
  <si>
    <t>99 0 9995</t>
  </si>
  <si>
    <t>Содействие занятости населения муниципального образования муниципального района «Печора»</t>
  </si>
  <si>
    <t xml:space="preserve"> Развитие туризма в  муниципальном районе "Печора" </t>
  </si>
  <si>
    <t xml:space="preserve">Развитие сельского хозяйства на территории муниципального района "Печора" </t>
  </si>
  <si>
    <t xml:space="preserve">Комплексное развитие систем коммунальной инфраструктуры на территории муниципального района "Печора" </t>
  </si>
  <si>
    <t xml:space="preserve">Развитие физической культуры и спорта в муниципальном районе "Печора" </t>
  </si>
  <si>
    <t xml:space="preserve">Энергосбережение и повышение энергетической эффективности на территории муниципального района "Печора" </t>
  </si>
  <si>
    <t>Обеспечение деятельности (оказание услуг) подведомственных казенных учреждений</t>
  </si>
  <si>
    <t>99 0 0205</t>
  </si>
  <si>
    <t xml:space="preserve">Охрана окружающей среды на территории муниципального района "Печора" </t>
  </si>
  <si>
    <t>99 0 1110</t>
  </si>
  <si>
    <t xml:space="preserve">Сохранение, развитие и использование историко-культурного наследия </t>
  </si>
  <si>
    <t>99 0 1111</t>
  </si>
  <si>
    <t>99 0 1112</t>
  </si>
  <si>
    <t xml:space="preserve">Поддержка молодых дарований </t>
  </si>
  <si>
    <t>99 0 1113</t>
  </si>
  <si>
    <t>99 0 1114</t>
  </si>
  <si>
    <t>99 0 1115</t>
  </si>
  <si>
    <t>99 0 1116</t>
  </si>
  <si>
    <t>Инновационная деятельность в учреждениях культуры</t>
  </si>
  <si>
    <t xml:space="preserve">Кадровое обеспечение, повышение квалификации. Информатизация отрасли </t>
  </si>
  <si>
    <t>Укрепление материально-технической базы</t>
  </si>
  <si>
    <t>99 0 1120</t>
  </si>
  <si>
    <t>99 0 1121</t>
  </si>
  <si>
    <t xml:space="preserve">Создание условий для закрепления профессиональных кадров в учреждениях </t>
  </si>
  <si>
    <t>99 0 1122</t>
  </si>
  <si>
    <t>Повышение уровня профессионализма работников учреждений</t>
  </si>
  <si>
    <t>99 0 1130</t>
  </si>
  <si>
    <t>99 0 1131</t>
  </si>
  <si>
    <t>Язык как основа художественной и духовной культуры народа</t>
  </si>
  <si>
    <t>Государственные языки в системе образования. Кадровое обеспечение</t>
  </si>
  <si>
    <t>99 0 1132</t>
  </si>
  <si>
    <t>Мероприятия, направленные на развитие государственных языков Республики Коми с использованием СМИ</t>
  </si>
  <si>
    <t>99 0 1133</t>
  </si>
  <si>
    <t>99 0 1134</t>
  </si>
  <si>
    <t>99 0 1440</t>
  </si>
  <si>
    <t xml:space="preserve">Организация проведения оплачиваемых общественных работ </t>
  </si>
  <si>
    <t>Организация временного трудоустройства безработных граждан, испытывающих трудности в поиске работы</t>
  </si>
  <si>
    <t>99 0 1442</t>
  </si>
  <si>
    <t>99 0 1140</t>
  </si>
  <si>
    <t>99 0 1141</t>
  </si>
  <si>
    <t>99 0 1142</t>
  </si>
  <si>
    <t>99 0 1143</t>
  </si>
  <si>
    <t xml:space="preserve">Развитие различных видов и форм туризма </t>
  </si>
  <si>
    <t>99 0 1144</t>
  </si>
  <si>
    <t>99 0 1420</t>
  </si>
  <si>
    <t xml:space="preserve">Мероприятия по энергосбережению в организациях с участием муниципального образования и повышению энергетической эффективности этих организаций </t>
  </si>
  <si>
    <t>99 0 1520</t>
  </si>
  <si>
    <t>Меры по предотвращению употребления и сбыта наркотических средств в местах массового досуга населения</t>
  </si>
  <si>
    <t>99 0 1523</t>
  </si>
  <si>
    <t>99 0 1524</t>
  </si>
  <si>
    <t>Профилактика алкоголизма, наркомании, токсикомании и табакокурения в муниципальном образовании муниципального района «Печора»</t>
  </si>
  <si>
    <t>99 0 1410</t>
  </si>
  <si>
    <t>99 0 1412</t>
  </si>
  <si>
    <t xml:space="preserve"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</t>
  </si>
  <si>
    <t xml:space="preserve">Мероприятия по повышению рождаемости, социально-экономическая поддержка </t>
  </si>
  <si>
    <t>99 0 1411</t>
  </si>
  <si>
    <t>99 0 1522</t>
  </si>
  <si>
    <t xml:space="preserve">Профилактические мероприятия, проводимые Управлением образования МР "Печора" </t>
  </si>
  <si>
    <t>99 0 1346</t>
  </si>
  <si>
    <t xml:space="preserve">Премии и гранты
</t>
  </si>
  <si>
    <t>Мини-нацпроект "Финансовая поддержка одаренных детей Печоры"</t>
  </si>
  <si>
    <t>99 0 1345</t>
  </si>
  <si>
    <t xml:space="preserve">Осуществление информационного обеспечения государственной молодежной политики муниципального района "Печора"  </t>
  </si>
  <si>
    <t>Поддержка творческой, досуговой и  интеллектуальной деятельности молодежи</t>
  </si>
  <si>
    <t>99 0 1344</t>
  </si>
  <si>
    <t>Создание условий для развития социальной молодежной инициативы</t>
  </si>
  <si>
    <t>99 0 1343</t>
  </si>
  <si>
    <t>Оказание содействия в  работе с молодыми семьями и молодыми людьми,  оказавшимися в трудной жизненной ситуации</t>
  </si>
  <si>
    <t>99 0 1342</t>
  </si>
  <si>
    <t>99 0 1341</t>
  </si>
  <si>
    <t>Молодежь</t>
  </si>
  <si>
    <t>Организационные меры поддержки и развития системы оздоровления, отдыха и труда детей и подростков</t>
  </si>
  <si>
    <t xml:space="preserve">Продвижение коми языка в детской и молодежной среде </t>
  </si>
  <si>
    <t>99 0 1421</t>
  </si>
  <si>
    <t>Установка пандусных съездов в муниципальных учреждениях образования</t>
  </si>
  <si>
    <t xml:space="preserve">Доступная среда на территории муниципального района "Печора"  </t>
  </si>
  <si>
    <t>Противопожарная защита муниципальных учреждений образования муниципального района "Печора"</t>
  </si>
  <si>
    <t>99 0 1441</t>
  </si>
  <si>
    <t>99 0 1443</t>
  </si>
  <si>
    <t>99 0 2331</t>
  </si>
  <si>
    <t>99 0 2330</t>
  </si>
  <si>
    <t>Энергосбережение и повышение энергетической эффективности на территории муниципального района "Печора"</t>
  </si>
  <si>
    <t xml:space="preserve">Создание и совершенствование информационной и нормативно-правовой базы туристской отрасли </t>
  </si>
  <si>
    <t xml:space="preserve">Совершенствование организации туристской деятельности и управления развитием туризма </t>
  </si>
  <si>
    <t>Содействие развитию объектов туристской индустрии муниципального района "Печора"</t>
  </si>
  <si>
    <t>Создание современной системы рекламно-информационного обеспечения туристской деятельности и продвижения туристского продукта</t>
  </si>
  <si>
    <t>99 0 1145</t>
  </si>
  <si>
    <t>99 0 1146</t>
  </si>
  <si>
    <t xml:space="preserve">Повышение качества обслуживания в сфере туризма, подготовка кадров </t>
  </si>
  <si>
    <t>99 0 1340</t>
  </si>
  <si>
    <t>99 0 1542</t>
  </si>
  <si>
    <t>99 0 1540</t>
  </si>
  <si>
    <t>99 0 6312</t>
  </si>
  <si>
    <t>99 0 6310</t>
  </si>
  <si>
    <t>Расходы по социальному обеспечению отдельных категорий граждан</t>
  </si>
  <si>
    <t>99 0 2310</t>
  </si>
  <si>
    <t xml:space="preserve">Поддержка малых форм хозяйствования </t>
  </si>
  <si>
    <t>99 0 2311</t>
  </si>
  <si>
    <t>99 0 2312</t>
  </si>
  <si>
    <t>Оказание мер содействия и поддержки сельскохозяйственному предприятию</t>
  </si>
  <si>
    <t>99 0 0211</t>
  </si>
  <si>
    <t>Мероприятия по энергосбережению и повышению эффективности жилищного фонда</t>
  </si>
  <si>
    <t>99 0 2332</t>
  </si>
  <si>
    <t>99 0 2340</t>
  </si>
  <si>
    <t>99 0 2341</t>
  </si>
  <si>
    <t>Жилой фонд</t>
  </si>
  <si>
    <t>Теплоснабжение</t>
  </si>
  <si>
    <t>99 0 2342</t>
  </si>
  <si>
    <t>Водоснабжение и водоотведение</t>
  </si>
  <si>
    <t>99 0 2343</t>
  </si>
  <si>
    <t>99 0 2350</t>
  </si>
  <si>
    <t>Экологическое воспитание и повышение уровня культуры населения в области охраны окружающей среды</t>
  </si>
  <si>
    <t>99 0 2351</t>
  </si>
  <si>
    <t>99 0 2430</t>
  </si>
  <si>
    <t>99 0 4300</t>
  </si>
  <si>
    <t>99 0 1510</t>
  </si>
  <si>
    <t>99 0 1511</t>
  </si>
  <si>
    <t>Организационное, методическое и нормативно-правовое обеспечение профилактики правонарушений</t>
  </si>
  <si>
    <t xml:space="preserve">Профилактика правонарушений, связанных с незаконным оборотом наркотиков  </t>
  </si>
  <si>
    <t xml:space="preserve">Вовлечение общественности в предупреждение правонарушений </t>
  </si>
  <si>
    <t xml:space="preserve">Профилактика правонарушений среди несовершеннолетних и молодежи </t>
  </si>
  <si>
    <t xml:space="preserve">Профилактика правонарушений на административных участках  </t>
  </si>
  <si>
    <t>99 0 1512</t>
  </si>
  <si>
    <t>99 0 1513</t>
  </si>
  <si>
    <t>99 0 1514</t>
  </si>
  <si>
    <t>99 0 1515</t>
  </si>
  <si>
    <t>99 0 4302</t>
  </si>
  <si>
    <t>99 0 4304</t>
  </si>
  <si>
    <t>Реализация инвестиционных проектов в сфере энергосбережения и повышения энергетической эффективности ресурсов</t>
  </si>
  <si>
    <t>Реализация инвестиционных проектов в сфере охраны окружающей среды</t>
  </si>
  <si>
    <t>99 0 4305</t>
  </si>
  <si>
    <t>99 0 6311</t>
  </si>
  <si>
    <t>99 0 6320</t>
  </si>
  <si>
    <t>Иные социальные выплаты</t>
  </si>
  <si>
    <t>99 0 6321</t>
  </si>
  <si>
    <t>Комплексное развитие систем коммунальной инфраструктуры на территории муниципального района "Печора"</t>
  </si>
  <si>
    <t>99 0 2410</t>
  </si>
  <si>
    <t xml:space="preserve">Обеспечение мероприятий по землеустройству и землепользованию </t>
  </si>
  <si>
    <t>99 0 0212</t>
  </si>
  <si>
    <t>99 0 1150</t>
  </si>
  <si>
    <t>99 0 1157</t>
  </si>
  <si>
    <t>Развитие инфраструктуры физической культуры и спорта</t>
  </si>
  <si>
    <t xml:space="preserve">Укрепление материально-технической базы </t>
  </si>
  <si>
    <t>99 0 1151</t>
  </si>
  <si>
    <t>99 0 1152</t>
  </si>
  <si>
    <t>99 0 1153</t>
  </si>
  <si>
    <t>99 0 1154</t>
  </si>
  <si>
    <t>99 0 1155</t>
  </si>
  <si>
    <t>99 0 1156</t>
  </si>
  <si>
    <t>Спортивно-массовые мероприятия среди лиц с ограниченными физическими возможностями</t>
  </si>
  <si>
    <t xml:space="preserve">Физкультурные и спортивно-массовые мероприятия </t>
  </si>
  <si>
    <t xml:space="preserve">Смотры-конкурсы физкультурно-оздоровительной и спортивной направленности </t>
  </si>
  <si>
    <t xml:space="preserve">Кадровое обеспечение, повышение квалификации </t>
  </si>
  <si>
    <t>Информационное обеспечение</t>
  </si>
  <si>
    <t xml:space="preserve">Совершенствование системы профилактики потребления наркотических веществ  </t>
  </si>
  <si>
    <t>99 0 1521</t>
  </si>
  <si>
    <t>99 0 7301</t>
  </si>
  <si>
    <t>Реализация инвестиционных проектов в сфере водоснабжения, водоотведения и очистки сточных вод</t>
  </si>
  <si>
    <t>99 0 7302</t>
  </si>
  <si>
    <t xml:space="preserve">Прочая закупка товаров, работ и услуг для обеспечения государственных (муниципальных) нужд
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</si>
  <si>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</si>
  <si>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Фонд оплаты труда государственных (муниципальных) органов и взносы по обязательному социальному страхованию
</t>
  </si>
  <si>
    <t xml:space="preserve">Иные выплаты персоналу государственных (муниципальных) органов, за исключением фонда оплаты труда
</t>
  </si>
  <si>
    <t xml:space="preserve">Предоставление субсидий бюджетным, автономным учреждениям и иным некоммерческим организациям
</t>
  </si>
  <si>
    <t xml:space="preserve">Закупка товаров, работ и услуг для государственных (муниципальных) нужд
</t>
  </si>
  <si>
    <t xml:space="preserve">Иные закупки товаров, работ и услуг для обеспечения государственных (муниципальных) нужд
</t>
  </si>
  <si>
    <t xml:space="preserve"> Социальное обеспечение и иные выплаты населению
</t>
  </si>
  <si>
    <t>313</t>
  </si>
  <si>
    <t xml:space="preserve">Пособия, компенсации, меры социальной поддержки по публичным нормативным обязательствам
</t>
  </si>
  <si>
    <t xml:space="preserve">Социальные выплаты гражданам, кроме публичных нормативных социальных выплат
</t>
  </si>
  <si>
    <t>Пособия, компенсации и иные социальные выплаты гражданам, кроме публичных нормативных обязательств</t>
  </si>
  <si>
    <t xml:space="preserve">Капитальные вложения в объекты недвижимого имущества государственной (муниципальной) собственности
</t>
  </si>
  <si>
    <t xml:space="preserve">Бюджетные инвестиции на приобретение объектов недвижимого имущества в государственную (муниципальную) собственность
</t>
  </si>
  <si>
    <t xml:space="preserve">Бюджетные инвестиции в объекты капитального строительства государственной (муниципальной) собственности
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</si>
  <si>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</si>
  <si>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</si>
  <si>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>Противодействие распространению идеологии терроризма и экстремизма, минимизация и (или) ликвидация их последствий</t>
  </si>
  <si>
    <t>99 0 1541</t>
  </si>
  <si>
    <t>Обеспечение правовых и организационных мер, направленных на противодействие коррупции</t>
  </si>
  <si>
    <t>99 0 1610</t>
  </si>
  <si>
    <t>99 0 1611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</si>
  <si>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</si>
  <si>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</si>
  <si>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99 0 2480</t>
  </si>
  <si>
    <t>Отдельные мероприятия в области речного транспорта</t>
  </si>
  <si>
    <t>Прочая закупка товаров, работ и услуг для обеспечения государственных (муниципальных) нужд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</si>
  <si>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</si>
  <si>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</si>
  <si>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</si>
  <si>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</si>
  <si>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 xml:space="preserve"> Социальное обеспечение и иные выплаты населению</t>
  </si>
  <si>
    <t>Пособия, компенсации, меры социальной поддержки по публичным нормативным обязательствам</t>
  </si>
  <si>
    <t xml:space="preserve"> Фонд оплаты труда государственных (муниципальных) органов и взносы по обязательному социальному страхованию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</si>
  <si>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</si>
  <si>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</si>
  <si>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</si>
  <si>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 xml:space="preserve">Дотации на выравнивание бюджетной обеспеченности поселений </t>
  </si>
  <si>
    <t>Выплаты в соответствии с Решением Совета МР "Печора" от 5 июля  2007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</si>
  <si>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</si>
  <si>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инвестиционных проектов, финансируемых за счет средств бюджета МО МР "Печора" и бюджетов поселений</t>
  </si>
  <si>
    <t>Бюджетные инвестиции на приобретение объектов недвижимого имущества в государственную (муниципальную) собственность</t>
  </si>
  <si>
    <t>На реализацию муниципальными дошкольными  и общеобразовательными организациями в Республике Коми образовательных программ</t>
  </si>
  <si>
    <t>99 0 7303</t>
  </si>
  <si>
    <t>99 0 7304</t>
  </si>
  <si>
    <t>99 0 7305</t>
  </si>
  <si>
    <t>99 0 7212</t>
  </si>
  <si>
    <t>99 0 7214</t>
  </si>
  <si>
    <t>99 0 7306</t>
  </si>
  <si>
    <t>99 0 7307</t>
  </si>
  <si>
    <t>99 0 7308</t>
  </si>
  <si>
    <t>99 0 7311</t>
  </si>
  <si>
    <t>99 0 7309</t>
  </si>
  <si>
    <t>99 0 7310</t>
  </si>
  <si>
    <t>99 0 7215</t>
  </si>
  <si>
    <t>Укрепление материально-технической базы муниципальных учреждений в сфере культуры и искусства</t>
  </si>
  <si>
    <t>99 0 7234</t>
  </si>
  <si>
    <t>Компенсация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</si>
  <si>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</si>
  <si>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</si>
  <si>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</si>
  <si>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</si>
  <si>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</si>
  <si>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средств, поступающих из федерального бюджета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</si>
  <si>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</si>
  <si>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</si>
  <si>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Организация временного трудоустройства несовершеннолетних граждан в возрасте от 14 до 18 лет в свободное от учебы время</t>
  </si>
  <si>
    <t xml:space="preserve">Пособия, компенсации и иные социальные выплаты гражданам, кроме публичных нормативных обязательств
</t>
  </si>
  <si>
    <t xml:space="preserve">Социальное обеспечение и иные выплаты населению
</t>
  </si>
  <si>
    <t>99 0 8218</t>
  </si>
  <si>
    <t>99 0 8227</t>
  </si>
  <si>
    <t>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, за счет средств бюджета МО МР "Печора"</t>
  </si>
  <si>
    <t>99 0 8221</t>
  </si>
  <si>
    <t>99 0 8222</t>
  </si>
  <si>
    <t>Оборудование и содержание ледовых переправ и зимних автомобильных дорог общего пользования местного значения за счет средств бюджета МО МР "Печора"</t>
  </si>
  <si>
    <t>Содержание автомобильных дорог общего пользования местного значения за счет средств бюджета МО МР "Печора" и бюджетов поселений</t>
  </si>
  <si>
    <t>Содержание автомобильных дорог общего пользования местного значения за счет средств муниципального дорожного фонда</t>
  </si>
  <si>
    <t>99 0 8522</t>
  </si>
  <si>
    <t>99 0 8523</t>
  </si>
  <si>
    <t>Реконструкция, капитальный ремонт и ремонт автомобильных дорог общего пользования местного значения за счет средств муниципального дорожного фонда</t>
  </si>
  <si>
    <t>99 0 8501</t>
  </si>
  <si>
    <t>Обеспечение мероприятий по капитальному ремонту многоквартирных домов за счет средств бюджета МО МР "Печора"</t>
  </si>
  <si>
    <t>Строительство и реконструкция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тыс.человек, за счет субсидии республиканского бюджета РК</t>
  </si>
  <si>
    <t>99 0 8212</t>
  </si>
  <si>
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 за счет субсидии республиканского бюджета РК</t>
  </si>
  <si>
    <t>99 0 8214</t>
  </si>
  <si>
    <t>Строительство и реконструкция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тыс.человек, за счет средств бюджета МО МР "Печора"</t>
  </si>
  <si>
    <t>99 0 8234</t>
  </si>
  <si>
    <t>99 0 8210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</si>
  <si>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 за счет средств бюджета МО МР "Печора"</t>
  </si>
  <si>
    <t>Другие вопросы в области национальной безопасности и правоохранительной деятельности</t>
  </si>
  <si>
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субсидии республиканского бюджета РК</t>
  </si>
  <si>
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средств бюджета МО МР "Печора"</t>
  </si>
  <si>
    <t xml:space="preserve">Обеспечение антитеррористической защищенности объектов жизнеобеспечения, мест (объектов) массового пребывания людей </t>
  </si>
  <si>
    <t>Реализация информационно - пропагандисткой кампании средствами сувенирной, полиграфической и видеопродукции</t>
  </si>
  <si>
    <t>Стимулирование самодеятельного народного творчества, культурно–досуговой и культурно-образовательной деятельности, национальных и культурных инициатив, традиционной народной культуры КДУ</t>
  </si>
  <si>
    <t>Стимулирование самодеятельного народного творчества, культурно–досуговой и культурно–образовательной деятельности, национальных и культурных инициатив, традиционной народной культуры КДУ</t>
  </si>
  <si>
    <t>Гражданское становление, физическое развитие, духовно–нравственное и патриотическое воспитание молодежи</t>
  </si>
  <si>
    <t>Содействие обеспечению деятельности информационно–маркетинговых центров малого и среднего предпринимательства за счет средств бюджета МО МР "Печора"</t>
  </si>
  <si>
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за счет средств бюджета МО МР "Печора"</t>
  </si>
  <si>
    <t>Выплаты в соответствии с Решением Совета МР "Печора" от 23 мая 2006 года "О наградах муниципального образования муниципального района "Печора"</t>
  </si>
  <si>
    <t>Дотации на выравнивание бюджетной обеспеченности поселений муниципального района "Печора"</t>
  </si>
  <si>
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 </t>
  </si>
  <si>
    <t xml:space="preserve">Сохранение и развитие государственных языков на территории муниципального района "Печора" </t>
  </si>
  <si>
    <t>Сохранение и развитие государственных языков на территории муниципального района "Печора"</t>
  </si>
  <si>
    <t>Продвижение коми языка в детской и молодежной среде</t>
  </si>
  <si>
    <t>Реализация комплекса мер по обеспечению пожарной безопасности образовательных  учреждений</t>
  </si>
  <si>
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и поселений</t>
  </si>
  <si>
    <t>Круглогодичное оздоровление, отдых и труд детей и подростков МР "Печора"</t>
  </si>
  <si>
    <t>Сохранение и развитие культуры муниципального района "Печора"</t>
  </si>
  <si>
    <t>Кадры отрасли "Культура" муниципального образования муниципального района "Печора" и поселений</t>
  </si>
  <si>
    <t>Выплаты в соответствии с Решением Совета МР "Печора" от 5 июля  2007 года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</si>
  <si>
    <t>110</t>
  </si>
  <si>
    <t>Расходы на выплаты персоналу казенных учреждений</t>
  </si>
  <si>
    <t>111</t>
  </si>
  <si>
    <t xml:space="preserve">Расходы на выплаты персоналу казенных учреждений
</t>
  </si>
  <si>
    <t xml:space="preserve">Фонд оплаты труда казенных учреждений и взносы по обязательному социальному страхованию
</t>
  </si>
  <si>
    <t>112</t>
  </si>
  <si>
    <t xml:space="preserve">Иные выплаты персоналу казенных учреждений, за исключением фонда оплаты труда
</t>
  </si>
  <si>
    <t xml:space="preserve"> от 17 декабря 2013 года  № 5-21/309</t>
  </si>
  <si>
    <t>Изменения</t>
  </si>
  <si>
    <t>99 0 5930</t>
  </si>
  <si>
    <t>Единая субвенция бюджетам субъектов Российской Федерации</t>
  </si>
  <si>
    <t>Осуществление полномочий Российской Федерации по государственной регистрации актов гражданского состояния органами местного самоуправления в Республике Коми</t>
  </si>
  <si>
    <t>99 0 8320</t>
  </si>
  <si>
    <t>99 0 8321</t>
  </si>
  <si>
    <t>99 0 8330</t>
  </si>
  <si>
    <t>99 0 8331</t>
  </si>
  <si>
    <t>99 0 8219</t>
  </si>
  <si>
    <t>99  0 5082</t>
  </si>
  <si>
    <t>Оборудование и содержание ледовых переправ и зимних автомобильных дорог общего пользования местного значения за счет субсидии республикансмкого бюджета РК</t>
  </si>
  <si>
    <t>99 0 7221</t>
  </si>
  <si>
    <t>99 0 7222</t>
  </si>
  <si>
    <t>Содержание автомобильных дорог общего пользования местного значения за счет субсидии республиканского бюджета РК</t>
  </si>
  <si>
    <t>520</t>
  </si>
  <si>
    <t>521</t>
  </si>
  <si>
    <t>Субсидии</t>
  </si>
  <si>
    <t>Субсидии, за исключением субсидий на софинансирование капитальных вложений в объект государственной (муниципальной) собственности</t>
  </si>
  <si>
    <t>99 0 8215</t>
  </si>
  <si>
    <t>Реализация мероприятий муниципальных программ развития малого и среднего предпринимательства за счет средств бюджета МО МР "Печора"</t>
  </si>
  <si>
    <t>99 0 7218</t>
  </si>
  <si>
    <t>Содействие обеспечению деятельности информационно-маркетинговых центров малого и среднего предпринимательства, за счет субсидии республиканского бюджета РК</t>
  </si>
  <si>
    <t xml:space="preserve">Обеспечение мероприятий по переселению граждан из аварийного жилищного фонда за счет средств, поступивших от государственной корпорации "Фонд содействия реформированию жилищно-коммунального хозяйства"  </t>
  </si>
  <si>
    <t>99 0 9502</t>
  </si>
  <si>
    <t>Фонд оплаты труда казенных учреждений и взносы по обязательному социальному страхованию</t>
  </si>
  <si>
    <t>99 0 9602</t>
  </si>
  <si>
    <t>99 0 4350</t>
  </si>
  <si>
    <t>Обеспечение реализации инвестиционных проектов (услуги технического заказчика)</t>
  </si>
  <si>
    <t>за счет средств республиканского бюджета</t>
  </si>
  <si>
    <t>99 0 7401</t>
  </si>
  <si>
    <t>Иные межбюджетные трансферты на мероприятия по организации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</si>
  <si>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99 0 4307</t>
  </si>
  <si>
    <t>в т.ч.за счет межбюджетных трансфертов из бюджетов поселений</t>
  </si>
  <si>
    <t>99 0 7227</t>
  </si>
  <si>
    <t>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, за счет субсидии республиканского бюджета РК</t>
  </si>
  <si>
    <t xml:space="preserve">Обеспечение внепрограммных мероприятий по переселению граждан из аварийного жилищного фонда  за счет средств бюджета МО МР "Печора" </t>
  </si>
  <si>
    <t>99 0 4042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</si>
  <si>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</si>
  <si>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99 0 2540</t>
  </si>
  <si>
    <t>Мероприятия в области коммунального хозяйства</t>
  </si>
  <si>
    <t>540</t>
  </si>
  <si>
    <t xml:space="preserve">Иные межбюджетные трансферты </t>
  </si>
  <si>
    <t>Реализация инвестиционных проектов в сфере общего образования</t>
  </si>
  <si>
    <t>06</t>
  </si>
  <si>
    <t>99 0 2610</t>
  </si>
  <si>
    <t>Водное хозяйство</t>
  </si>
  <si>
    <t>Мероприятия в области использования водных объектов</t>
  </si>
  <si>
    <t>99 0 4308</t>
  </si>
  <si>
    <t>Реализация инвестиционных проектов в сфере жилищного строительства</t>
  </si>
  <si>
    <t>99 0 4306</t>
  </si>
  <si>
    <t>Реализация инвестиционных проектов в сфере развития физической культуры и спорта</t>
  </si>
  <si>
    <t>99 0 1109</t>
  </si>
  <si>
    <t>Комплектование книжных фондов библиотек муниципального образования муниципального района "Печора"</t>
  </si>
  <si>
    <t>Премии и гранты</t>
  </si>
  <si>
    <t>99 0 2520</t>
  </si>
  <si>
    <t>Разработка схем инженерной инфраструктуры</t>
  </si>
  <si>
    <t>99 0 1550</t>
  </si>
  <si>
    <t>Поддержка некоммерческих общественных организаций МО МР "Печора"</t>
  </si>
  <si>
    <t>630</t>
  </si>
  <si>
    <t>Субсидии некоммерческим организациям (за исключением государственных (муниципальных) учреждений)</t>
  </si>
  <si>
    <t>99 0 7204</t>
  </si>
  <si>
    <t>Мероприятия по проведению оздоровительной компании детей</t>
  </si>
  <si>
    <t>Социальное обеспечение и иные выплаты населению</t>
  </si>
  <si>
    <t>99 0 8223</t>
  </si>
  <si>
    <t>Реконструкция, капитальный ремонт и ремонт автомобильных дорог общего пользования местного значения за счет средств бюджета МО МР "Печора" и бюджетов поселений</t>
  </si>
  <si>
    <t xml:space="preserve">07 </t>
  </si>
  <si>
    <t>за счет дотации из республиканского бюджета РК</t>
  </si>
  <si>
    <t>Руководствл и управление в сфере установленных функций органов местного самоуправления</t>
  </si>
  <si>
    <t>99 0 2440</t>
  </si>
  <si>
    <t>Мероприятия в области строительства, архитектуры и градостроительства</t>
  </si>
  <si>
    <t>99 0 7404</t>
  </si>
  <si>
    <t>Исполнение судебных решений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 помещениями муниципального жилищного фонда по договорам социального найма</t>
  </si>
  <si>
    <t>Капитальные вложения в объекты нежвижимого имущества государственной (муниципальной) собственности</t>
  </si>
  <si>
    <t>99 0 1158</t>
  </si>
  <si>
    <t>Организация и проведение спортивных мероприятий</t>
  </si>
  <si>
    <t>99 0 7312</t>
  </si>
  <si>
    <t>Осуществление переданных государственных полномочий Республики Коми по отлову и содержанию безнадзорных животных</t>
  </si>
  <si>
    <t>99 0 7313</t>
  </si>
  <si>
    <t>Осуществление переданных государственных полномочий Республики Коми по определению перечня должностных лиц местного самоуправления, уполномоченных составлять протоколы от административных правонарушениях</t>
  </si>
  <si>
    <t>99 0 7314</t>
  </si>
  <si>
    <t>Приложение 2</t>
  </si>
  <si>
    <t>Осуществление переданных государственных полномочий Республики Коми по расчету и предоставлению субвенций бюджетнам поселений на осуществление государственного полномочия по определению перечня должностных лиц местного самоуправления, уполномоченных составлять протоколы от административных правонарушениях</t>
  </si>
  <si>
    <t>99 0 7210</t>
  </si>
  <si>
    <t>за счет субсидии из республиканского бюджета РК</t>
  </si>
  <si>
    <t>99 0 7217</t>
  </si>
  <si>
    <t>Строительство и реконструкция спортивных объектов муниципальных образований</t>
  </si>
  <si>
    <t>99 0 8217</t>
  </si>
  <si>
    <t>Строительство и реконструкция спортивных объектов за счет средств бюджета МО МР "Печора"</t>
  </si>
  <si>
    <t xml:space="preserve">Предоставление социальных выплат молодым семьям на приобретение жилого помещения или создание объекта индивидуального жилищного строительства за счет субсидии республиканского бюджета РК </t>
  </si>
  <si>
    <t>99 0 4309</t>
  </si>
  <si>
    <t>Реализация инвестиционных проектов в сфере туристической индустрии</t>
  </si>
  <si>
    <t>Обеспечение мероприятий по переселению граждан из аварийного жилищного фонда за счет средств бюджетов</t>
  </si>
  <si>
    <t>99 0 9601</t>
  </si>
  <si>
    <t>Обеспечение мероприятий по капитальному ремонту многоквартирных домов за счет средств бюджетов</t>
  </si>
  <si>
    <t>99 0 2560</t>
  </si>
  <si>
    <t>Обеспечение мероприятий по отлову и содержанию безнадзорных животных за счет средств бюджета МО МР "Печора"</t>
  </si>
  <si>
    <t>за счет средств бюджета МР "Печора"</t>
  </si>
  <si>
    <t>за счет средств  республиканского бюджета РК</t>
  </si>
  <si>
    <t>за счет средств  бюджета МО МР "Печора"</t>
  </si>
  <si>
    <t>99 0 5020</t>
  </si>
  <si>
    <t>Мероприятия подпрограммы "Обеспечение жильем молодых семей" федеральной целевой программы "Жилище" на 2011 - 2015 годы за счет средств, поступающих из федерального бюджета</t>
  </si>
  <si>
    <t>99 0 5135</t>
  </si>
  <si>
    <t xml:space="preserve"> от 29 апреля 2014 года  № 5-26/359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</si>
</sst>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00"/>
    <numFmt numFmtId="165" formatCode="000"/>
    <numFmt numFmtId="166" formatCode="#,##0.0"/>
    <numFmt numFmtId="167" formatCode="000\ 00\ 00"/>
    <numFmt numFmtId="168" formatCode="?"/>
    <numFmt numFmtId="169" formatCode="_-* #,##0_р_._-;\-* #,##0_р_._-;_-* &quot;-&quot;??_р_._-;_-@_-"/>
    <numFmt numFmtId="171" formatCode="0.0"/>
  </numFmts>
  <fonts count="56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color rgb="FFFF0000"/>
      <name val="Times New Roman"/>
      <family val="1"/>
      <charset val="204"/>
    </font>
    <font>
      <b/>
      <i/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2"/>
      <charset val="204"/>
    </font>
    <font>
      <b/>
      <i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Courier New"/>
      <family val="3"/>
      <charset val="204"/>
    </font>
    <font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4" fillId="0" borderId="0" xfId="0" applyFont="1"/>
    <xf numFmtId="0" fontId="5" fillId="0" borderId="0" xfId="0" applyFont="1"/>
    <xf numFmtId="166" fontId="0" fillId="0" borderId="0" xfId="0" applyNumberFormat="1"/>
    <xf numFmtId="0" fontId="8" fillId="0" borderId="0" xfId="0" applyFont="1"/>
    <xf numFmtId="49" fontId="6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21" fillId="0" borderId="0" xfId="0" applyFont="1"/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Fill="1"/>
    <xf numFmtId="49" fontId="6" fillId="4" borderId="1" xfId="0" applyNumberFormat="1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/>
    </xf>
    <xf numFmtId="166" fontId="25" fillId="0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Fill="1" applyBorder="1" applyAlignment="1">
      <alignment horizontal="right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169" fontId="8" fillId="0" borderId="0" xfId="0" applyNumberFormat="1" applyFont="1" applyAlignment="1">
      <alignment horizontal="right" vertical="center"/>
    </xf>
    <xf numFmtId="169" fontId="8" fillId="0" borderId="0" xfId="0" applyNumberFormat="1" applyFont="1" applyAlignment="1">
      <alignment horizontal="right" vertical="center"/>
    </xf>
    <xf numFmtId="166" fontId="25" fillId="0" borderId="1" xfId="0" applyNumberFormat="1" applyFont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166" fontId="25" fillId="3" borderId="1" xfId="0" applyNumberFormat="1" applyFont="1" applyFill="1" applyBorder="1" applyAlignment="1">
      <alignment horizontal="right" vertical="center"/>
    </xf>
    <xf numFmtId="166" fontId="5" fillId="3" borderId="1" xfId="0" applyNumberFormat="1" applyFont="1" applyFill="1" applyBorder="1" applyAlignment="1">
      <alignment horizontal="right" vertical="center"/>
    </xf>
    <xf numFmtId="166" fontId="16" fillId="0" borderId="1" xfId="0" applyNumberFormat="1" applyFont="1" applyBorder="1" applyAlignment="1">
      <alignment horizontal="right" vertical="center"/>
    </xf>
    <xf numFmtId="166" fontId="5" fillId="4" borderId="1" xfId="0" applyNumberFormat="1" applyFont="1" applyFill="1" applyBorder="1" applyAlignment="1">
      <alignment horizontal="right" vertical="center"/>
    </xf>
    <xf numFmtId="166" fontId="17" fillId="3" borderId="1" xfId="0" applyNumberFormat="1" applyFont="1" applyFill="1" applyBorder="1" applyAlignment="1">
      <alignment horizontal="right" vertical="center"/>
    </xf>
    <xf numFmtId="166" fontId="18" fillId="3" borderId="1" xfId="0" applyNumberFormat="1" applyFont="1" applyFill="1" applyBorder="1" applyAlignment="1">
      <alignment horizontal="right" vertical="center"/>
    </xf>
    <xf numFmtId="171" fontId="5" fillId="0" borderId="1" xfId="0" applyNumberFormat="1" applyFont="1" applyFill="1" applyBorder="1" applyAlignment="1">
      <alignment horizontal="right" vertical="center"/>
    </xf>
    <xf numFmtId="166" fontId="18" fillId="0" borderId="1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vertical="center" wrapText="1"/>
    </xf>
    <xf numFmtId="168" fontId="6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166" fontId="19" fillId="0" borderId="1" xfId="0" applyNumberFormat="1" applyFont="1" applyFill="1" applyBorder="1" applyAlignment="1">
      <alignment horizontal="right" vertical="center"/>
    </xf>
    <xf numFmtId="4" fontId="0" fillId="0" borderId="0" xfId="0" applyNumberFormat="1" applyFill="1"/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166" fontId="5" fillId="5" borderId="1" xfId="0" applyNumberFormat="1" applyFont="1" applyFill="1" applyBorder="1" applyAlignment="1">
      <alignment horizontal="right" vertical="center"/>
    </xf>
    <xf numFmtId="49" fontId="15" fillId="5" borderId="1" xfId="0" applyNumberFormat="1" applyFont="1" applyFill="1" applyBorder="1" applyAlignment="1">
      <alignment horizontal="justify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vertical="center" wrapText="1"/>
    </xf>
    <xf numFmtId="0" fontId="8" fillId="0" borderId="1" xfId="0" applyNumberFormat="1" applyFont="1" applyBorder="1" applyAlignment="1">
      <alignment vertical="center" wrapText="1"/>
    </xf>
    <xf numFmtId="0" fontId="8" fillId="5" borderId="1" xfId="0" applyFont="1" applyFill="1" applyBorder="1" applyAlignment="1">
      <alignment horizontal="justify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justify" vertical="center" wrapText="1"/>
    </xf>
    <xf numFmtId="167" fontId="6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168" fontId="6" fillId="5" borderId="1" xfId="0" applyNumberFormat="1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justify" vertical="center" wrapText="1"/>
    </xf>
    <xf numFmtId="171" fontId="5" fillId="5" borderId="1" xfId="0" applyNumberFormat="1" applyFont="1" applyFill="1" applyBorder="1" applyAlignment="1">
      <alignment horizontal="right" vertical="center"/>
    </xf>
    <xf numFmtId="49" fontId="7" fillId="0" borderId="0" xfId="0" applyNumberFormat="1" applyFont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29" fillId="5" borderId="1" xfId="0" applyNumberFormat="1" applyFont="1" applyFill="1" applyBorder="1" applyAlignment="1">
      <alignment horizontal="center" vertical="center" wrapText="1"/>
    </xf>
    <xf numFmtId="164" fontId="29" fillId="5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left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166" fontId="31" fillId="0" borderId="1" xfId="0" applyNumberFormat="1" applyFont="1" applyFill="1" applyBorder="1" applyAlignment="1">
      <alignment horizontal="right" vertical="center"/>
    </xf>
    <xf numFmtId="49" fontId="30" fillId="5" borderId="1" xfId="0" applyNumberFormat="1" applyFont="1" applyFill="1" applyBorder="1" applyAlignment="1">
      <alignment horizontal="center" vertical="center" wrapText="1"/>
    </xf>
    <xf numFmtId="49" fontId="30" fillId="5" borderId="1" xfId="0" applyNumberFormat="1" applyFont="1" applyFill="1" applyBorder="1" applyAlignment="1">
      <alignment horizontal="center" vertical="center"/>
    </xf>
    <xf numFmtId="166" fontId="31" fillId="5" borderId="1" xfId="0" applyNumberFormat="1" applyFont="1" applyFill="1" applyBorder="1" applyAlignment="1">
      <alignment horizontal="right" vertical="center"/>
    </xf>
    <xf numFmtId="49" fontId="30" fillId="4" borderId="1" xfId="0" applyNumberFormat="1" applyFont="1" applyFill="1" applyBorder="1" applyAlignment="1">
      <alignment horizontal="center" vertical="center" wrapText="1"/>
    </xf>
    <xf numFmtId="49" fontId="30" fillId="4" borderId="1" xfId="0" applyNumberFormat="1" applyFont="1" applyFill="1" applyBorder="1" applyAlignment="1">
      <alignment horizontal="center" vertical="center"/>
    </xf>
    <xf numFmtId="166" fontId="31" fillId="4" borderId="1" xfId="0" applyNumberFormat="1" applyFont="1" applyFill="1" applyBorder="1" applyAlignment="1">
      <alignment horizontal="right" vertical="center"/>
    </xf>
    <xf numFmtId="0" fontId="32" fillId="5" borderId="1" xfId="0" applyFont="1" applyFill="1" applyBorder="1" applyAlignment="1">
      <alignment horizontal="left" vertical="center" wrapText="1"/>
    </xf>
    <xf numFmtId="0" fontId="33" fillId="0" borderId="0" xfId="0" applyFont="1"/>
    <xf numFmtId="0" fontId="6" fillId="5" borderId="1" xfId="0" applyNumberFormat="1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vertical="center" wrapText="1"/>
    </xf>
    <xf numFmtId="0" fontId="8" fillId="5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justify" vertical="center" wrapText="1"/>
    </xf>
    <xf numFmtId="0" fontId="32" fillId="0" borderId="1" xfId="0" applyFont="1" applyFill="1" applyBorder="1" applyAlignment="1">
      <alignment horizontal="justify" vertical="center" wrapText="1"/>
    </xf>
    <xf numFmtId="0" fontId="30" fillId="0" borderId="1" xfId="0" applyNumberFormat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35" fillId="0" borderId="1" xfId="0" applyNumberFormat="1" applyFont="1" applyFill="1" applyBorder="1" applyAlignment="1">
      <alignment horizontal="justify" vertical="center" wrapText="1"/>
    </xf>
    <xf numFmtId="0" fontId="36" fillId="0" borderId="1" xfId="0" applyNumberFormat="1" applyFont="1" applyFill="1" applyBorder="1" applyAlignment="1">
      <alignment horizontal="justify" vertical="center" wrapText="1"/>
    </xf>
    <xf numFmtId="49" fontId="36" fillId="0" borderId="1" xfId="0" applyNumberFormat="1" applyFont="1" applyBorder="1" applyAlignment="1">
      <alignment horizontal="left" vertical="center" wrapText="1"/>
    </xf>
    <xf numFmtId="49" fontId="34" fillId="5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5" borderId="1" xfId="0" applyNumberFormat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166" fontId="24" fillId="5" borderId="1" xfId="0" applyNumberFormat="1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justify" vertical="center" wrapText="1"/>
    </xf>
    <xf numFmtId="0" fontId="6" fillId="5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49" fontId="37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39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39" fillId="5" borderId="1" xfId="0" applyNumberFormat="1" applyFont="1" applyFill="1" applyBorder="1" applyAlignment="1">
      <alignment horizontal="center" vertical="center" wrapText="1"/>
    </xf>
    <xf numFmtId="49" fontId="37" fillId="4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0" fontId="40" fillId="0" borderId="2" xfId="0" applyNumberFormat="1" applyFont="1" applyBorder="1" applyAlignment="1">
      <alignment vertical="center" wrapText="1"/>
    </xf>
    <xf numFmtId="49" fontId="8" fillId="5" borderId="1" xfId="0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vertical="center" wrapText="1"/>
    </xf>
    <xf numFmtId="49" fontId="32" fillId="0" borderId="1" xfId="0" applyNumberFormat="1" applyFont="1" applyFill="1" applyBorder="1" applyAlignment="1">
      <alignment horizontal="left" vertical="center" wrapText="1"/>
    </xf>
    <xf numFmtId="0" fontId="32" fillId="0" borderId="1" xfId="0" applyNumberFormat="1" applyFont="1" applyFill="1" applyBorder="1" applyAlignment="1">
      <alignment horizontal="justify" vertical="center" wrapText="1"/>
    </xf>
    <xf numFmtId="49" fontId="41" fillId="0" borderId="1" xfId="0" applyNumberFormat="1" applyFont="1" applyFill="1" applyBorder="1" applyAlignment="1">
      <alignment horizontal="left" vertical="center" wrapText="1"/>
    </xf>
    <xf numFmtId="49" fontId="39" fillId="0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166" fontId="17" fillId="4" borderId="1" xfId="0" applyNumberFormat="1" applyFont="1" applyFill="1" applyBorder="1" applyAlignment="1">
      <alignment horizontal="right" vertical="center"/>
    </xf>
    <xf numFmtId="0" fontId="0" fillId="0" borderId="0" xfId="0" applyFont="1"/>
    <xf numFmtId="49" fontId="8" fillId="4" borderId="1" xfId="0" applyNumberFormat="1" applyFont="1" applyFill="1" applyBorder="1" applyAlignment="1">
      <alignment horizontal="left" vertical="center" wrapText="1"/>
    </xf>
    <xf numFmtId="49" fontId="42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9" fontId="43" fillId="6" borderId="1" xfId="0" applyNumberFormat="1" applyFont="1" applyFill="1" applyBorder="1" applyAlignment="1">
      <alignment horizontal="left" vertical="center" wrapText="1"/>
    </xf>
    <xf numFmtId="49" fontId="43" fillId="2" borderId="1" xfId="0" applyNumberFormat="1" applyFont="1" applyFill="1" applyBorder="1" applyAlignment="1">
      <alignment horizontal="left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26" fillId="0" borderId="1" xfId="0" applyNumberFormat="1" applyFont="1" applyFill="1" applyBorder="1" applyAlignment="1">
      <alignment horizontal="right" vertical="center"/>
    </xf>
    <xf numFmtId="49" fontId="43" fillId="2" borderId="1" xfId="0" applyNumberFormat="1" applyFont="1" applyFill="1" applyBorder="1" applyAlignment="1">
      <alignment horizontal="center" vertical="center" wrapText="1"/>
    </xf>
    <xf numFmtId="49" fontId="43" fillId="2" borderId="1" xfId="0" applyNumberFormat="1" applyFont="1" applyFill="1" applyBorder="1" applyAlignment="1">
      <alignment horizontal="center" vertical="center"/>
    </xf>
    <xf numFmtId="166" fontId="44" fillId="2" borderId="1" xfId="0" applyNumberFormat="1" applyFont="1" applyFill="1" applyBorder="1" applyAlignment="1">
      <alignment horizontal="right" vertical="center"/>
    </xf>
    <xf numFmtId="164" fontId="43" fillId="2" borderId="1" xfId="0" applyNumberFormat="1" applyFont="1" applyFill="1" applyBorder="1" applyAlignment="1">
      <alignment horizontal="center" vertical="center" wrapText="1"/>
    </xf>
    <xf numFmtId="49" fontId="43" fillId="6" borderId="1" xfId="0" applyNumberFormat="1" applyFont="1" applyFill="1" applyBorder="1" applyAlignment="1">
      <alignment horizontal="center" vertical="center" wrapText="1"/>
    </xf>
    <xf numFmtId="49" fontId="43" fillId="6" borderId="1" xfId="0" applyNumberFormat="1" applyFont="1" applyFill="1" applyBorder="1" applyAlignment="1">
      <alignment horizontal="center" vertical="center"/>
    </xf>
    <xf numFmtId="166" fontId="44" fillId="6" borderId="1" xfId="0" applyNumberFormat="1" applyFont="1" applyFill="1" applyBorder="1" applyAlignment="1">
      <alignment horizontal="right" vertical="center"/>
    </xf>
    <xf numFmtId="0" fontId="8" fillId="5" borderId="1" xfId="0" applyFont="1" applyFill="1" applyBorder="1" applyAlignment="1">
      <alignment vertical="center" wrapText="1"/>
    </xf>
    <xf numFmtId="49" fontId="7" fillId="5" borderId="1" xfId="0" applyNumberFormat="1" applyFont="1" applyFill="1" applyBorder="1" applyAlignment="1">
      <alignment horizontal="left" vertical="center" wrapText="1"/>
    </xf>
    <xf numFmtId="169" fontId="11" fillId="0" borderId="0" xfId="0" applyNumberFormat="1" applyFont="1" applyAlignment="1">
      <alignment horizontal="right" vertical="top"/>
    </xf>
    <xf numFmtId="0" fontId="23" fillId="0" borderId="0" xfId="0" applyFont="1" applyAlignment="1">
      <alignment horizontal="right"/>
    </xf>
    <xf numFmtId="169" fontId="23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vertical="center"/>
    </xf>
    <xf numFmtId="166" fontId="5" fillId="5" borderId="1" xfId="0" applyNumberFormat="1" applyFont="1" applyFill="1" applyBorder="1" applyAlignment="1">
      <alignment vertical="center"/>
    </xf>
    <xf numFmtId="166" fontId="19" fillId="2" borderId="1" xfId="0" applyNumberFormat="1" applyFont="1" applyFill="1" applyBorder="1" applyAlignment="1">
      <alignment horizontal="right" vertical="center"/>
    </xf>
    <xf numFmtId="0" fontId="45" fillId="0" borderId="0" xfId="0" applyFont="1"/>
    <xf numFmtId="0" fontId="32" fillId="5" borderId="1" xfId="0" applyNumberFormat="1" applyFont="1" applyFill="1" applyBorder="1" applyAlignment="1">
      <alignment horizontal="justify" vertical="center" wrapText="1"/>
    </xf>
    <xf numFmtId="49" fontId="46" fillId="0" borderId="1" xfId="0" applyNumberFormat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left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9" fontId="11" fillId="0" borderId="0" xfId="0" applyNumberFormat="1" applyFont="1" applyAlignment="1">
      <alignment horizontal="right" vertical="top"/>
    </xf>
    <xf numFmtId="0" fontId="23" fillId="0" borderId="0" xfId="0" applyFont="1" applyAlignment="1">
      <alignment horizontal="right"/>
    </xf>
    <xf numFmtId="169" fontId="23" fillId="0" borderId="0" xfId="0" applyNumberFormat="1" applyFont="1" applyAlignment="1">
      <alignment horizontal="right" vertical="center"/>
    </xf>
    <xf numFmtId="0" fontId="23" fillId="0" borderId="0" xfId="0" applyFont="1" applyAlignment="1"/>
    <xf numFmtId="169" fontId="23" fillId="0" borderId="0" xfId="0" applyNumberFormat="1" applyFont="1" applyAlignment="1">
      <alignment vertical="center"/>
    </xf>
    <xf numFmtId="11" fontId="15" fillId="5" borderId="1" xfId="0" applyNumberFormat="1" applyFont="1" applyFill="1" applyBorder="1" applyAlignment="1">
      <alignment horizontal="justify" vertical="center" wrapText="1"/>
    </xf>
    <xf numFmtId="0" fontId="6" fillId="0" borderId="1" xfId="0" applyFont="1" applyBorder="1"/>
    <xf numFmtId="0" fontId="6" fillId="4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/>
    <xf numFmtId="0" fontId="6" fillId="0" borderId="1" xfId="0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left" vertical="center" wrapText="1"/>
    </xf>
    <xf numFmtId="49" fontId="47" fillId="3" borderId="1" xfId="0" applyNumberFormat="1" applyFont="1" applyFill="1" applyBorder="1" applyAlignment="1">
      <alignment horizontal="center" vertical="center" wrapText="1"/>
    </xf>
    <xf numFmtId="49" fontId="48" fillId="0" borderId="1" xfId="0" applyNumberFormat="1" applyFont="1" applyFill="1" applyBorder="1" applyAlignment="1">
      <alignment horizontal="center" vertical="center"/>
    </xf>
    <xf numFmtId="49" fontId="48" fillId="3" borderId="1" xfId="0" applyNumberFormat="1" applyFont="1" applyFill="1" applyBorder="1" applyAlignment="1">
      <alignment horizontal="center" vertical="center" wrapText="1"/>
    </xf>
    <xf numFmtId="49" fontId="49" fillId="0" borderId="1" xfId="0" applyNumberFormat="1" applyFont="1" applyFill="1" applyBorder="1" applyAlignment="1">
      <alignment horizontal="left" vertical="center" wrapText="1"/>
    </xf>
    <xf numFmtId="49" fontId="50" fillId="5" borderId="1" xfId="0" applyNumberFormat="1" applyFont="1" applyFill="1" applyBorder="1" applyAlignment="1">
      <alignment horizontal="justify" vertical="center" wrapText="1"/>
    </xf>
    <xf numFmtId="49" fontId="47" fillId="5" borderId="1" xfId="0" applyNumberFormat="1" applyFont="1" applyFill="1" applyBorder="1" applyAlignment="1">
      <alignment horizontal="center" vertical="center" wrapText="1"/>
    </xf>
    <xf numFmtId="164" fontId="48" fillId="5" borderId="1" xfId="0" applyNumberFormat="1" applyFont="1" applyFill="1" applyBorder="1" applyAlignment="1">
      <alignment horizontal="center" vertical="center" wrapText="1"/>
    </xf>
    <xf numFmtId="49" fontId="48" fillId="5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171" fontId="5" fillId="4" borderId="1" xfId="0" applyNumberFormat="1" applyFont="1" applyFill="1" applyBorder="1" applyAlignment="1">
      <alignment horizontal="right" vertical="center"/>
    </xf>
    <xf numFmtId="49" fontId="7" fillId="4" borderId="1" xfId="0" applyNumberFormat="1" applyFont="1" applyFill="1" applyBorder="1" applyAlignment="1">
      <alignment horizontal="justify" vertical="center" wrapText="1"/>
    </xf>
    <xf numFmtId="49" fontId="50" fillId="4" borderId="1" xfId="0" applyNumberFormat="1" applyFont="1" applyFill="1" applyBorder="1" applyAlignment="1">
      <alignment horizontal="justify" vertical="center" wrapText="1"/>
    </xf>
    <xf numFmtId="49" fontId="47" fillId="4" borderId="1" xfId="0" applyNumberFormat="1" applyFont="1" applyFill="1" applyBorder="1" applyAlignment="1">
      <alignment horizontal="center" vertical="center" wrapText="1"/>
    </xf>
    <xf numFmtId="164" fontId="48" fillId="4" borderId="1" xfId="0" applyNumberFormat="1" applyFont="1" applyFill="1" applyBorder="1" applyAlignment="1">
      <alignment horizontal="center" vertical="center" wrapText="1"/>
    </xf>
    <xf numFmtId="49" fontId="48" fillId="4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justify" vertical="center" wrapText="1"/>
    </xf>
    <xf numFmtId="0" fontId="7" fillId="5" borderId="1" xfId="0" applyNumberFormat="1" applyFont="1" applyFill="1" applyBorder="1" applyAlignment="1">
      <alignment horizontal="left" vertical="center" wrapText="1"/>
    </xf>
    <xf numFmtId="0" fontId="7" fillId="4" borderId="1" xfId="0" applyNumberFormat="1" applyFont="1" applyFill="1" applyBorder="1" applyAlignment="1">
      <alignment horizontal="justify" vertical="center" wrapText="1"/>
    </xf>
    <xf numFmtId="0" fontId="6" fillId="4" borderId="1" xfId="0" applyNumberFormat="1" applyFont="1" applyFill="1" applyBorder="1" applyAlignment="1">
      <alignment horizontal="justify" vertical="center" wrapText="1"/>
    </xf>
    <xf numFmtId="49" fontId="51" fillId="3" borderId="1" xfId="0" applyNumberFormat="1" applyFont="1" applyFill="1" applyBorder="1" applyAlignment="1">
      <alignment horizontal="center" vertical="center" wrapText="1"/>
    </xf>
    <xf numFmtId="166" fontId="52" fillId="3" borderId="1" xfId="0" applyNumberFormat="1" applyFont="1" applyFill="1" applyBorder="1" applyAlignment="1">
      <alignment horizontal="right" vertical="center"/>
    </xf>
    <xf numFmtId="166" fontId="4" fillId="0" borderId="0" xfId="0" applyNumberFormat="1" applyFont="1"/>
    <xf numFmtId="11" fontId="7" fillId="4" borderId="1" xfId="0" applyNumberFormat="1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5" borderId="1" xfId="0" applyFont="1" applyFill="1" applyBorder="1" applyAlignment="1">
      <alignment horizontal="left" vertical="center" wrapText="1"/>
    </xf>
    <xf numFmtId="49" fontId="53" fillId="4" borderId="1" xfId="0" applyNumberFormat="1" applyFont="1" applyFill="1" applyBorder="1" applyAlignment="1">
      <alignment horizontal="center" vertical="center" wrapText="1"/>
    </xf>
    <xf numFmtId="49" fontId="53" fillId="5" borderId="1" xfId="0" applyNumberFormat="1" applyFont="1" applyFill="1" applyBorder="1" applyAlignment="1">
      <alignment horizontal="center" vertical="center" wrapText="1"/>
    </xf>
    <xf numFmtId="0" fontId="54" fillId="0" borderId="1" xfId="0" applyNumberFormat="1" applyFont="1" applyFill="1" applyBorder="1" applyAlignment="1">
      <alignment vertical="center" wrapText="1"/>
    </xf>
    <xf numFmtId="0" fontId="54" fillId="5" borderId="1" xfId="0" applyNumberFormat="1" applyFont="1" applyFill="1" applyBorder="1" applyAlignment="1">
      <alignment horizontal="justify" vertical="center" wrapText="1"/>
    </xf>
    <xf numFmtId="49" fontId="55" fillId="5" borderId="1" xfId="0" applyNumberFormat="1" applyFont="1" applyFill="1" applyBorder="1" applyAlignment="1">
      <alignment horizontal="center" vertical="center" wrapText="1"/>
    </xf>
    <xf numFmtId="49" fontId="55" fillId="4" borderId="1" xfId="0" applyNumberFormat="1" applyFont="1" applyFill="1" applyBorder="1" applyAlignment="1">
      <alignment horizontal="center" vertical="center" wrapText="1"/>
    </xf>
    <xf numFmtId="169" fontId="11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13" Type="http://schemas.openxmlformats.org/officeDocument/2006/relationships/printerSettings" Target="../printerSettings/printerSettings35.bin"/><Relationship Id="rId1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25.bin"/><Relationship Id="rId21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29.bin"/><Relationship Id="rId12" Type="http://schemas.openxmlformats.org/officeDocument/2006/relationships/printerSettings" Target="../printerSettings/printerSettings34.bin"/><Relationship Id="rId1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24.bin"/><Relationship Id="rId16" Type="http://schemas.openxmlformats.org/officeDocument/2006/relationships/printerSettings" Target="../printerSettings/printerSettings38.bin"/><Relationship Id="rId20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5" Type="http://schemas.openxmlformats.org/officeDocument/2006/relationships/printerSettings" Target="../printerSettings/printerSettings37.bin"/><Relationship Id="rId10" Type="http://schemas.openxmlformats.org/officeDocument/2006/relationships/printerSettings" Target="../printerSettings/printerSettings32.bin"/><Relationship Id="rId19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Relationship Id="rId14" Type="http://schemas.openxmlformats.org/officeDocument/2006/relationships/printerSettings" Target="../printerSettings/printerSettings36.bin"/><Relationship Id="rId22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view="pageBreakPreview" zoomScale="75" zoomScaleSheetLayoutView="75" workbookViewId="0">
      <selection activeCell="D47" sqref="D47:F47"/>
    </sheetView>
  </sheetViews>
  <sheetFormatPr defaultRowHeight="12.75" x14ac:dyDescent="0.2"/>
  <cols>
    <col min="1" max="1" width="69.42578125" customWidth="1"/>
    <col min="2" max="2" width="8.140625" customWidth="1"/>
    <col min="3" max="3" width="9.28515625" customWidth="1"/>
    <col min="4" max="5" width="17.5703125" customWidth="1"/>
    <col min="6" max="6" width="18.28515625" customWidth="1"/>
    <col min="7" max="7" width="17.7109375" customWidth="1"/>
  </cols>
  <sheetData/>
  <customSheetViews>
    <customSheetView guid="{1C060685-541B-49B8-81E5-C9855E92EF71}" scale="75" showPageBreaks="1" view="pageBreakPreview" showRuler="0">
      <selection activeCell="B1" sqref="B1:F1"/>
      <pageMargins left="1.26" right="0.14000000000000001" top="0.2" bottom="0.25" header="0.25" footer="0.25"/>
      <pageSetup paperSize="9" scale="58" orientation="portrait" r:id="rId1"/>
      <headerFooter alignWithMargins="0"/>
    </customSheetView>
    <customSheetView guid="{C7A8D4BF-496F-467C-ACF1-D36EC033A9A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"/>
      <headerFooter alignWithMargins="0"/>
    </customSheetView>
    <customSheetView guid="{163B8715-85B8-471E-B260-0B77DCF30478}" showRuler="0">
      <selection activeCell="G11" sqref="G10:G11"/>
      <pageMargins left="0" right="0" top="0" bottom="0" header="0" footer="0"/>
      <pageSetup paperSize="9" scale="70" orientation="portrait" r:id="rId3"/>
      <headerFooter alignWithMargins="0"/>
    </customSheetView>
    <customSheetView guid="{8E7178FB-3B43-47C3-A920-04CF161DC57D}" showRuler="0">
      <selection activeCell="G11" sqref="G10:G11"/>
      <pageMargins left="0" right="0" top="0" bottom="0" header="0" footer="0"/>
      <pageSetup paperSize="9" scale="70" orientation="portrait" r:id="rId4"/>
      <headerFooter alignWithMargins="0"/>
    </customSheetView>
    <customSheetView guid="{E38A66F1-94EF-4E0B-9ADE-351A2CFBBB90}" showPageBreaks="1" view="pageBreakPreview" showRuler="0" topLeftCell="A31">
      <selection activeCell="E51" sqref="E51"/>
      <pageMargins left="1.43" right="0.14000000000000001" top="0.25" bottom="0.25" header="0.25" footer="0.25"/>
      <pageSetup paperSize="9" scale="75" orientation="portrait" r:id="rId5"/>
      <headerFooter alignWithMargins="0"/>
    </customSheetView>
    <customSheetView guid="{27388E48-9C14-43B8-B4A6-C752CD83E153}" showPageBreaks="1" view="pageBreakPreview" showRuler="0" topLeftCell="A53">
      <selection activeCell="D38" sqref="D38"/>
      <pageMargins left="1.43" right="0.14000000000000001" top="0.25" bottom="0.25" header="0.25" footer="0.25"/>
      <pageSetup paperSize="9" scale="75" orientation="portrait" r:id="rId6"/>
      <headerFooter alignWithMargins="0"/>
    </customSheetView>
    <customSheetView guid="{7C6E0ECD-7C82-43DA-9D75-77D350D6208C}" showPageBreaks="1" view="pageBreakPreview" showRuler="0">
      <selection activeCell="E10" sqref="E9:E10"/>
      <pageMargins left="1.43" right="0.14000000000000001" top="0.25" bottom="0.25" header="0.25" footer="0.25"/>
      <pageSetup paperSize="9" scale="75" orientation="portrait" r:id="rId7"/>
      <headerFooter alignWithMargins="0"/>
    </customSheetView>
    <customSheetView guid="{16C135C9-94AB-472D-93D8-5C1DA8432321}" showPageBreaks="1" printArea="1" view="pageBreakPreview" showRuler="0" topLeftCell="A37">
      <selection activeCell="F56" sqref="F56"/>
      <pageMargins left="1.4173228346456694" right="0" top="0" bottom="0" header="0" footer="0"/>
      <pageSetup paperSize="9" scale="66" orientation="portrait" r:id="rId8"/>
      <headerFooter alignWithMargins="0"/>
    </customSheetView>
    <customSheetView guid="{2B8A2E2F-34CD-4A73-80B0-2A7FC8A9C4FD}" scale="75" showPageBreaks="1" view="pageBreakPreview" showRuler="0" topLeftCell="A16">
      <selection activeCell="F39" sqref="F39"/>
      <pageMargins left="0.65" right="0.14000000000000001" top="0.26" bottom="0.25" header="0.25" footer="0.25"/>
      <pageSetup paperSize="9" scale="61" orientation="portrait" r:id="rId9"/>
      <headerFooter alignWithMargins="0"/>
    </customSheetView>
    <customSheetView guid="{18DA4211-C1A8-4AEA-A88D-04CC8F36FDA3}" showPageBreaks="1" view="pageBreakPreview" showRuler="0" topLeftCell="B1">
      <selection activeCell="F10" sqref="F10"/>
      <pageMargins left="1.43" right="0.14000000000000001" top="0.25" bottom="0.25" header="0.25" footer="0.25"/>
      <pageSetup paperSize="9" scale="75" orientation="portrait" r:id="rId10"/>
      <headerFooter alignWithMargins="0"/>
    </customSheetView>
    <customSheetView guid="{B2B8434C-6C78-4DCB-AFBB-90B24BBBCB58}" scale="75" showPageBreaks="1" printArea="1" view="pageBreakPreview" showRuler="0">
      <selection activeCell="E8" sqref="E8"/>
      <pageMargins left="1.26" right="0.14000000000000001" top="0.2" bottom="0.25" header="0.25" footer="0.25"/>
      <pageSetup paperSize="9" scale="58" orientation="portrait" r:id="rId11"/>
      <headerFooter alignWithMargins="0"/>
    </customSheetView>
    <customSheetView guid="{1179E7FE-2B08-4258-BF19-A1CE2E7D2FC6}" showRuler="0" topLeftCell="A28">
      <selection activeCell="F34" sqref="F34"/>
      <pageMargins left="0" right="0" top="0" bottom="0" header="0" footer="0"/>
      <pageSetup paperSize="9" scale="70" orientation="portrait" r:id="rId12"/>
      <headerFooter alignWithMargins="0"/>
    </customSheetView>
    <customSheetView guid="{C7735A17-DAAB-4B96-AAB1-BE76DE09472F}" scale="75" showPageBreaks="1" printArea="1" view="pageBreakPreview" showRuler="0">
      <selection activeCell="D4" sqref="D4:F4"/>
      <pageMargins left="1.26" right="0.14000000000000001" top="0.2" bottom="0.25" header="0.25" footer="0.25"/>
      <pageSetup paperSize="9" scale="58" orientation="portrait" r:id="rId13"/>
      <headerFooter alignWithMargins="0"/>
    </customSheetView>
    <customSheetView guid="{433D1ED1-4EF4-4D23-B691-1925F16A6300}" scale="75" showPageBreaks="1" view="pageBreakPreview" showRuler="0" topLeftCell="A31">
      <selection activeCell="J75" sqref="J75"/>
      <pageMargins left="1.26" right="0.14000000000000001" top="0.2" bottom="0.25" header="0.25" footer="0.25"/>
      <pageSetup paperSize="9" scale="58" orientation="portrait" r:id="rId14"/>
      <headerFooter alignWithMargins="0"/>
    </customSheetView>
    <customSheetView guid="{A8106264-3295-4312-BA82-A79BBB1DDAF3}" scale="75" showPageBreaks="1" view="pageBreakPreview" showRuler="0" topLeftCell="A16">
      <selection activeCell="D39" sqref="D39:F39"/>
      <pageMargins left="1.26" right="0.14000000000000001" top="0.2" bottom="0.25" header="0.25" footer="0.25"/>
      <pageSetup paperSize="9" scale="58" orientation="portrait" r:id="rId15"/>
      <headerFooter alignWithMargins="0"/>
    </customSheetView>
    <customSheetView guid="{5B0ECC04-287D-41FE-BA8D-5B249E27F599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6"/>
      <headerFooter alignWithMargins="0"/>
    </customSheetView>
    <customSheetView guid="{34CA7316-21D3-43B0-B4D3-6E9FC18023B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7"/>
      <headerFooter alignWithMargins="0"/>
    </customSheetView>
    <customSheetView guid="{DCE8C298-05F2-4894-ADD9-0C8B1A668AE1}" scale="75" showPageBreaks="1" view="pageBreakPreview" showRuler="0" topLeftCell="A34">
      <selection activeCell="D39" sqref="D39:F39"/>
      <pageMargins left="1.26" right="0.14000000000000001" top="0.2" bottom="0.25" header="0.25" footer="0.25"/>
      <pageSetup paperSize="9" scale="58" orientation="portrait" r:id="rId18"/>
      <headerFooter alignWithMargins="0"/>
    </customSheetView>
    <customSheetView guid="{DA15D12B-B687-4104-AF35-4470F046E021}" scale="75" showPageBreaks="1" view="pageBreakPreview" showRuler="0">
      <selection activeCell="A50" sqref="A50"/>
      <pageMargins left="1.26" right="0.14000000000000001" top="0.2" bottom="0.25" header="0.25" footer="0.25"/>
      <pageSetup paperSize="9" scale="58" orientation="portrait" r:id="rId19"/>
      <headerFooter alignWithMargins="0"/>
    </customSheetView>
    <customSheetView guid="{EA1929C7-85F7-40DE-826A-94377FC9966E}" scale="75" showPageBreaks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0"/>
      <headerFooter alignWithMargins="0"/>
    </customSheetView>
    <customSheetView guid="{167491D8-6D6D-447D-A119-5E65D8431081}" scale="75" showPageBreaks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1"/>
      <headerFooter alignWithMargins="0"/>
    </customSheetView>
  </customSheetViews>
  <phoneticPr fontId="1" type="noConversion"/>
  <pageMargins left="1.26" right="0.14000000000000001" top="0.2" bottom="0.25" header="0.25" footer="0.25"/>
  <pageSetup paperSize="9" scale="58" orientation="portrait" r:id="rId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264"/>
  <sheetViews>
    <sheetView showGridLines="0" tabSelected="1" showRuler="0" view="pageBreakPreview" zoomScaleSheetLayoutView="100" workbookViewId="0">
      <pane ySplit="10" topLeftCell="A1123" activePane="bottomLeft" state="frozenSplit"/>
      <selection pane="bottomLeft" activeCell="K7" sqref="K7"/>
    </sheetView>
  </sheetViews>
  <sheetFormatPr defaultRowHeight="12.75" x14ac:dyDescent="0.2"/>
  <cols>
    <col min="1" max="1" width="55.140625" style="2" customWidth="1"/>
    <col min="2" max="2" width="7.140625" customWidth="1"/>
    <col min="3" max="3" width="6.85546875" customWidth="1"/>
    <col min="4" max="4" width="7.28515625" customWidth="1"/>
    <col min="5" max="5" width="9.85546875" customWidth="1"/>
    <col min="6" max="6" width="6.7109375" customWidth="1"/>
    <col min="7" max="7" width="12.42578125" hidden="1" customWidth="1"/>
    <col min="8" max="8" width="12" hidden="1" customWidth="1"/>
    <col min="9" max="9" width="17.140625" customWidth="1"/>
    <col min="10" max="10" width="15" customWidth="1"/>
    <col min="11" max="11" width="11.7109375" bestFit="1" customWidth="1"/>
    <col min="12" max="12" width="15.28515625" customWidth="1"/>
  </cols>
  <sheetData>
    <row r="1" spans="1:14" ht="14.25" x14ac:dyDescent="0.2">
      <c r="B1" s="233"/>
      <c r="C1" s="233"/>
      <c r="D1" s="233"/>
      <c r="E1" s="233"/>
      <c r="F1" s="233"/>
      <c r="G1" s="233"/>
      <c r="I1" s="190" t="s">
        <v>545</v>
      </c>
      <c r="J1" s="190"/>
      <c r="K1" s="190"/>
      <c r="L1" s="190"/>
      <c r="M1" s="190"/>
      <c r="N1" s="190"/>
    </row>
    <row r="2" spans="1:14" ht="15" x14ac:dyDescent="0.25">
      <c r="B2" s="193"/>
      <c r="C2" s="193"/>
      <c r="D2" s="193"/>
      <c r="E2" s="193"/>
      <c r="F2" s="193"/>
      <c r="G2" s="193"/>
      <c r="I2" s="191" t="s">
        <v>115</v>
      </c>
      <c r="J2" s="191"/>
      <c r="K2" s="191"/>
      <c r="L2" s="191"/>
      <c r="M2" s="191"/>
      <c r="N2" s="191"/>
    </row>
    <row r="3" spans="1:14" ht="15" x14ac:dyDescent="0.2">
      <c r="B3" s="194"/>
      <c r="C3" s="194"/>
      <c r="D3" s="194"/>
      <c r="E3" s="194"/>
      <c r="F3" s="194"/>
      <c r="G3" s="194"/>
      <c r="I3" s="192" t="s">
        <v>567</v>
      </c>
      <c r="J3" s="192"/>
      <c r="K3" s="192"/>
      <c r="L3" s="192"/>
      <c r="M3" s="192"/>
      <c r="N3" s="192"/>
    </row>
    <row r="4" spans="1:14" ht="15.75" customHeight="1" x14ac:dyDescent="0.2">
      <c r="B4" s="25"/>
      <c r="C4" s="25"/>
      <c r="D4" s="25"/>
      <c r="E4" s="25"/>
      <c r="F4" s="25"/>
      <c r="G4" s="177"/>
      <c r="H4" s="177"/>
      <c r="I4" s="190" t="s">
        <v>121</v>
      </c>
      <c r="J4" s="26"/>
      <c r="K4" s="26"/>
      <c r="L4" s="26"/>
      <c r="M4" s="26"/>
      <c r="N4" s="190"/>
    </row>
    <row r="5" spans="1:14" ht="18" customHeight="1" x14ac:dyDescent="0.25">
      <c r="G5" s="178"/>
      <c r="H5" s="178"/>
      <c r="I5" s="191" t="s">
        <v>115</v>
      </c>
      <c r="N5" s="191"/>
    </row>
    <row r="6" spans="1:14" ht="15" customHeight="1" x14ac:dyDescent="0.2">
      <c r="G6" s="179"/>
      <c r="H6" s="179"/>
      <c r="I6" s="192" t="s">
        <v>464</v>
      </c>
      <c r="N6" s="192"/>
    </row>
    <row r="7" spans="1:14" ht="54.75" customHeight="1" x14ac:dyDescent="0.2">
      <c r="A7" s="236" t="s">
        <v>126</v>
      </c>
      <c r="B7" s="236"/>
      <c r="C7" s="236"/>
      <c r="D7" s="236"/>
      <c r="E7" s="236"/>
      <c r="F7" s="236"/>
      <c r="G7" s="236"/>
      <c r="H7" s="17"/>
      <c r="I7" s="61"/>
      <c r="J7" s="61"/>
      <c r="K7" s="17"/>
    </row>
    <row r="8" spans="1:14" ht="17.25" customHeight="1" x14ac:dyDescent="0.2">
      <c r="H8" s="17"/>
      <c r="I8" s="61"/>
      <c r="J8" s="61"/>
      <c r="K8" s="17"/>
    </row>
    <row r="9" spans="1:14" ht="39" customHeight="1" x14ac:dyDescent="0.2">
      <c r="A9" s="237" t="s">
        <v>0</v>
      </c>
      <c r="B9" s="234" t="s">
        <v>1</v>
      </c>
      <c r="C9" s="234" t="s">
        <v>2</v>
      </c>
      <c r="D9" s="234"/>
      <c r="E9" s="234" t="s">
        <v>5</v>
      </c>
      <c r="F9" s="234" t="s">
        <v>6</v>
      </c>
      <c r="G9" s="234" t="s">
        <v>119</v>
      </c>
      <c r="H9" s="180" t="s">
        <v>465</v>
      </c>
      <c r="I9" s="180" t="s">
        <v>119</v>
      </c>
      <c r="J9" s="3"/>
      <c r="K9" s="3"/>
    </row>
    <row r="10" spans="1:14" ht="24.75" customHeight="1" x14ac:dyDescent="0.2">
      <c r="A10" s="237"/>
      <c r="B10" s="234"/>
      <c r="C10" s="166" t="s">
        <v>3</v>
      </c>
      <c r="D10" s="166" t="s">
        <v>4</v>
      </c>
      <c r="E10" s="234"/>
      <c r="F10" s="234"/>
      <c r="G10" s="235"/>
      <c r="H10" s="181"/>
      <c r="I10" s="181"/>
      <c r="J10" s="3"/>
      <c r="K10" s="3"/>
    </row>
    <row r="11" spans="1:14" ht="31.5" customHeight="1" x14ac:dyDescent="0.2">
      <c r="A11" s="37" t="s">
        <v>26</v>
      </c>
      <c r="B11" s="38"/>
      <c r="C11" s="38"/>
      <c r="D11" s="38"/>
      <c r="E11" s="38"/>
      <c r="F11" s="38"/>
      <c r="G11" s="60">
        <f>G12+G42+G538+G804+G856+G1060</f>
        <v>2064372.9</v>
      </c>
      <c r="H11" s="60">
        <f>H12+H42+H538+H804+H856+H1060</f>
        <v>735009.2</v>
      </c>
      <c r="I11" s="60">
        <f>I12+I42+I538+I804+I856+I1060</f>
        <v>2799382.0999999996</v>
      </c>
      <c r="J11" s="3"/>
      <c r="K11" s="16"/>
    </row>
    <row r="12" spans="1:14" s="1" customFormat="1" ht="15.75" x14ac:dyDescent="0.2">
      <c r="A12" s="163" t="s">
        <v>44</v>
      </c>
      <c r="B12" s="172" t="s">
        <v>42</v>
      </c>
      <c r="C12" s="173" t="s">
        <v>7</v>
      </c>
      <c r="D12" s="173" t="s">
        <v>7</v>
      </c>
      <c r="E12" s="172" t="s">
        <v>7</v>
      </c>
      <c r="F12" s="172" t="s">
        <v>7</v>
      </c>
      <c r="G12" s="174">
        <f>G13</f>
        <v>5768.9</v>
      </c>
      <c r="H12" s="174">
        <f>H13</f>
        <v>0</v>
      </c>
      <c r="I12" s="174">
        <f>I13</f>
        <v>5768.9</v>
      </c>
      <c r="J12" s="16"/>
      <c r="K12" s="199"/>
    </row>
    <row r="13" spans="1:14" x14ac:dyDescent="0.2">
      <c r="A13" s="39" t="s">
        <v>56</v>
      </c>
      <c r="B13" s="40" t="s">
        <v>42</v>
      </c>
      <c r="C13" s="41">
        <v>1</v>
      </c>
      <c r="D13" s="41">
        <v>0</v>
      </c>
      <c r="E13" s="20" t="s">
        <v>7</v>
      </c>
      <c r="F13" s="40" t="s">
        <v>7</v>
      </c>
      <c r="G13" s="27">
        <f>G14+G26</f>
        <v>5768.9</v>
      </c>
      <c r="H13" s="27">
        <f>H14+H26</f>
        <v>0</v>
      </c>
      <c r="I13" s="27">
        <f>I14+I26</f>
        <v>5768.9</v>
      </c>
    </row>
    <row r="14" spans="1:14" ht="36" x14ac:dyDescent="0.2">
      <c r="A14" s="5" t="s">
        <v>32</v>
      </c>
      <c r="B14" s="124" t="s">
        <v>42</v>
      </c>
      <c r="C14" s="125">
        <v>1</v>
      </c>
      <c r="D14" s="125">
        <v>3</v>
      </c>
      <c r="E14" s="88" t="s">
        <v>7</v>
      </c>
      <c r="F14" s="124" t="s">
        <v>7</v>
      </c>
      <c r="G14" s="28">
        <f t="shared" ref="G14:I15" si="0">G15</f>
        <v>2233.8999999999996</v>
      </c>
      <c r="H14" s="28">
        <f t="shared" si="0"/>
        <v>0</v>
      </c>
      <c r="I14" s="28">
        <f t="shared" si="0"/>
        <v>2233.8999999999996</v>
      </c>
      <c r="K14" s="3"/>
    </row>
    <row r="15" spans="1:14" x14ac:dyDescent="0.2">
      <c r="A15" s="5" t="s">
        <v>128</v>
      </c>
      <c r="B15" s="124" t="s">
        <v>42</v>
      </c>
      <c r="C15" s="125">
        <v>1</v>
      </c>
      <c r="D15" s="125">
        <v>3</v>
      </c>
      <c r="E15" s="88" t="s">
        <v>127</v>
      </c>
      <c r="F15" s="124" t="s">
        <v>7</v>
      </c>
      <c r="G15" s="28">
        <f t="shared" si="0"/>
        <v>2233.8999999999996</v>
      </c>
      <c r="H15" s="28">
        <f t="shared" si="0"/>
        <v>0</v>
      </c>
      <c r="I15" s="28">
        <f t="shared" si="0"/>
        <v>2233.8999999999996</v>
      </c>
      <c r="J15" s="3"/>
      <c r="K15" s="3"/>
      <c r="L15" s="3"/>
    </row>
    <row r="16" spans="1:14" ht="24" x14ac:dyDescent="0.2">
      <c r="A16" s="69" t="s">
        <v>129</v>
      </c>
      <c r="B16" s="124" t="s">
        <v>42</v>
      </c>
      <c r="C16" s="125">
        <v>1</v>
      </c>
      <c r="D16" s="125">
        <v>3</v>
      </c>
      <c r="E16" s="88" t="s">
        <v>173</v>
      </c>
      <c r="F16" s="124" t="s">
        <v>7</v>
      </c>
      <c r="G16" s="28">
        <f>G17+G20+G24</f>
        <v>2233.8999999999996</v>
      </c>
      <c r="H16" s="28">
        <f t="shared" ref="H16:I16" si="1">H17+H20+H24</f>
        <v>0</v>
      </c>
      <c r="I16" s="28">
        <f t="shared" si="1"/>
        <v>2233.8999999999996</v>
      </c>
    </row>
    <row r="17" spans="1:12" ht="48" x14ac:dyDescent="0.2">
      <c r="A17" s="69" t="s">
        <v>384</v>
      </c>
      <c r="B17" s="124" t="s">
        <v>42</v>
      </c>
      <c r="C17" s="125">
        <v>1</v>
      </c>
      <c r="D17" s="125">
        <v>3</v>
      </c>
      <c r="E17" s="88" t="s">
        <v>173</v>
      </c>
      <c r="F17" s="124" t="s">
        <v>151</v>
      </c>
      <c r="G17" s="28">
        <f t="shared" ref="G17:I18" si="2">G18</f>
        <v>1835.1999999999998</v>
      </c>
      <c r="H17" s="28">
        <f t="shared" si="2"/>
        <v>0</v>
      </c>
      <c r="I17" s="28">
        <f t="shared" si="2"/>
        <v>1835.1999999999998</v>
      </c>
    </row>
    <row r="18" spans="1:12" ht="24" x14ac:dyDescent="0.2">
      <c r="A18" s="69" t="s">
        <v>152</v>
      </c>
      <c r="B18" s="124" t="s">
        <v>42</v>
      </c>
      <c r="C18" s="125">
        <v>1</v>
      </c>
      <c r="D18" s="125">
        <v>3</v>
      </c>
      <c r="E18" s="88" t="s">
        <v>173</v>
      </c>
      <c r="F18" s="124" t="s">
        <v>150</v>
      </c>
      <c r="G18" s="28">
        <f t="shared" si="2"/>
        <v>1835.1999999999998</v>
      </c>
      <c r="H18" s="28">
        <f t="shared" si="2"/>
        <v>0</v>
      </c>
      <c r="I18" s="28">
        <f t="shared" si="2"/>
        <v>1835.1999999999998</v>
      </c>
    </row>
    <row r="19" spans="1:12" ht="24" x14ac:dyDescent="0.2">
      <c r="A19" s="102" t="s">
        <v>378</v>
      </c>
      <c r="B19" s="126">
        <v>921</v>
      </c>
      <c r="C19" s="127">
        <v>1</v>
      </c>
      <c r="D19" s="127">
        <v>3</v>
      </c>
      <c r="E19" s="89" t="s">
        <v>173</v>
      </c>
      <c r="F19" s="128" t="s">
        <v>85</v>
      </c>
      <c r="G19" s="64">
        <f>2189.5+645.7-1000</f>
        <v>1835.1999999999998</v>
      </c>
      <c r="H19" s="64"/>
      <c r="I19" s="64">
        <f>G19+H19</f>
        <v>1835.1999999999998</v>
      </c>
    </row>
    <row r="20" spans="1:12" ht="24" customHeight="1" x14ac:dyDescent="0.2">
      <c r="A20" s="118" t="s">
        <v>350</v>
      </c>
      <c r="B20" s="124" t="s">
        <v>42</v>
      </c>
      <c r="C20" s="125">
        <v>1</v>
      </c>
      <c r="D20" s="125">
        <v>3</v>
      </c>
      <c r="E20" s="88" t="s">
        <v>173</v>
      </c>
      <c r="F20" s="124" t="s">
        <v>153</v>
      </c>
      <c r="G20" s="28">
        <f>G21</f>
        <v>383.7</v>
      </c>
      <c r="H20" s="28">
        <f>H21</f>
        <v>0</v>
      </c>
      <c r="I20" s="28">
        <f>I21</f>
        <v>383.7</v>
      </c>
    </row>
    <row r="21" spans="1:12" ht="24" x14ac:dyDescent="0.2">
      <c r="A21" s="118" t="s">
        <v>368</v>
      </c>
      <c r="B21" s="124" t="s">
        <v>42</v>
      </c>
      <c r="C21" s="125">
        <v>1</v>
      </c>
      <c r="D21" s="125">
        <v>3</v>
      </c>
      <c r="E21" s="88" t="s">
        <v>173</v>
      </c>
      <c r="F21" s="124" t="s">
        <v>154</v>
      </c>
      <c r="G21" s="28">
        <f>G23+G22</f>
        <v>383.7</v>
      </c>
      <c r="H21" s="28">
        <f>H23+H22</f>
        <v>0</v>
      </c>
      <c r="I21" s="28">
        <f>I23+I22</f>
        <v>383.7</v>
      </c>
    </row>
    <row r="22" spans="1:12" ht="24" x14ac:dyDescent="0.2">
      <c r="A22" s="120" t="s">
        <v>112</v>
      </c>
      <c r="B22" s="89" t="s">
        <v>42</v>
      </c>
      <c r="C22" s="129" t="s">
        <v>8</v>
      </c>
      <c r="D22" s="129" t="s">
        <v>9</v>
      </c>
      <c r="E22" s="89" t="s">
        <v>173</v>
      </c>
      <c r="F22" s="89" t="s">
        <v>113</v>
      </c>
      <c r="G22" s="64">
        <v>50</v>
      </c>
      <c r="H22" s="64"/>
      <c r="I22" s="64">
        <f>G22+H22</f>
        <v>50</v>
      </c>
    </row>
    <row r="23" spans="1:12" ht="24" x14ac:dyDescent="0.2">
      <c r="A23" s="120" t="s">
        <v>371</v>
      </c>
      <c r="B23" s="89" t="s">
        <v>42</v>
      </c>
      <c r="C23" s="129" t="s">
        <v>8</v>
      </c>
      <c r="D23" s="129" t="s">
        <v>9</v>
      </c>
      <c r="E23" s="89" t="s">
        <v>173</v>
      </c>
      <c r="F23" s="89" t="s">
        <v>84</v>
      </c>
      <c r="G23" s="64">
        <v>333.7</v>
      </c>
      <c r="H23" s="64"/>
      <c r="I23" s="64">
        <f>G23+H23</f>
        <v>333.7</v>
      </c>
    </row>
    <row r="24" spans="1:12" x14ac:dyDescent="0.2">
      <c r="A24" s="200" t="s">
        <v>527</v>
      </c>
      <c r="B24" s="88" t="s">
        <v>42</v>
      </c>
      <c r="C24" s="136" t="s">
        <v>8</v>
      </c>
      <c r="D24" s="136" t="s">
        <v>9</v>
      </c>
      <c r="E24" s="88" t="s">
        <v>173</v>
      </c>
      <c r="F24" s="88" t="s">
        <v>159</v>
      </c>
      <c r="G24" s="23">
        <f>G25</f>
        <v>15</v>
      </c>
      <c r="H24" s="23">
        <f>H25</f>
        <v>0</v>
      </c>
      <c r="I24" s="23">
        <f>I25</f>
        <v>15</v>
      </c>
    </row>
    <row r="25" spans="1:12" x14ac:dyDescent="0.2">
      <c r="A25" s="120" t="s">
        <v>518</v>
      </c>
      <c r="B25" s="89" t="s">
        <v>42</v>
      </c>
      <c r="C25" s="129" t="s">
        <v>8</v>
      </c>
      <c r="D25" s="129" t="s">
        <v>9</v>
      </c>
      <c r="E25" s="89" t="s">
        <v>173</v>
      </c>
      <c r="F25" s="89" t="s">
        <v>118</v>
      </c>
      <c r="G25" s="64">
        <v>15</v>
      </c>
      <c r="H25" s="64"/>
      <c r="I25" s="64">
        <f>G25+H25</f>
        <v>15</v>
      </c>
    </row>
    <row r="26" spans="1:12" ht="24" x14ac:dyDescent="0.2">
      <c r="A26" s="104" t="s">
        <v>58</v>
      </c>
      <c r="B26" s="124" t="s">
        <v>42</v>
      </c>
      <c r="C26" s="125">
        <v>1</v>
      </c>
      <c r="D26" s="125">
        <v>6</v>
      </c>
      <c r="E26" s="130"/>
      <c r="F26" s="131"/>
      <c r="G26" s="23">
        <f>G27</f>
        <v>3535</v>
      </c>
      <c r="H26" s="23">
        <f>H27</f>
        <v>0</v>
      </c>
      <c r="I26" s="23">
        <f>I27</f>
        <v>3535</v>
      </c>
      <c r="J26" s="3"/>
      <c r="K26" s="3"/>
      <c r="L26" s="3"/>
    </row>
    <row r="27" spans="1:12" x14ac:dyDescent="0.2">
      <c r="A27" s="5" t="s">
        <v>128</v>
      </c>
      <c r="B27" s="124" t="s">
        <v>42</v>
      </c>
      <c r="C27" s="125">
        <v>1</v>
      </c>
      <c r="D27" s="125">
        <v>6</v>
      </c>
      <c r="E27" s="88" t="s">
        <v>127</v>
      </c>
      <c r="F27" s="131"/>
      <c r="G27" s="23">
        <f>G33+G28</f>
        <v>3535</v>
      </c>
      <c r="H27" s="23">
        <f>H33+H28</f>
        <v>0</v>
      </c>
      <c r="I27" s="23">
        <f>I33+I28</f>
        <v>3535</v>
      </c>
    </row>
    <row r="28" spans="1:12" ht="24" x14ac:dyDescent="0.2">
      <c r="A28" s="43" t="s">
        <v>172</v>
      </c>
      <c r="B28" s="131">
        <v>921</v>
      </c>
      <c r="C28" s="125">
        <v>1</v>
      </c>
      <c r="D28" s="125">
        <v>6</v>
      </c>
      <c r="E28" s="88" t="s">
        <v>171</v>
      </c>
      <c r="F28" s="132"/>
      <c r="G28" s="23">
        <f t="shared" ref="G28:I29" si="3">G29</f>
        <v>1032</v>
      </c>
      <c r="H28" s="23">
        <f t="shared" si="3"/>
        <v>0</v>
      </c>
      <c r="I28" s="23">
        <f t="shared" si="3"/>
        <v>1032</v>
      </c>
    </row>
    <row r="29" spans="1:12" ht="48" x14ac:dyDescent="0.2">
      <c r="A29" s="69" t="s">
        <v>384</v>
      </c>
      <c r="B29" s="131">
        <v>921</v>
      </c>
      <c r="C29" s="125">
        <v>1</v>
      </c>
      <c r="D29" s="125">
        <v>6</v>
      </c>
      <c r="E29" s="88" t="s">
        <v>171</v>
      </c>
      <c r="F29" s="132" t="s">
        <v>151</v>
      </c>
      <c r="G29" s="23">
        <f t="shared" si="3"/>
        <v>1032</v>
      </c>
      <c r="H29" s="23">
        <f t="shared" si="3"/>
        <v>0</v>
      </c>
      <c r="I29" s="23">
        <f t="shared" si="3"/>
        <v>1032</v>
      </c>
    </row>
    <row r="30" spans="1:12" ht="24" x14ac:dyDescent="0.2">
      <c r="A30" s="43" t="s">
        <v>152</v>
      </c>
      <c r="B30" s="131">
        <v>921</v>
      </c>
      <c r="C30" s="125">
        <v>1</v>
      </c>
      <c r="D30" s="125">
        <v>6</v>
      </c>
      <c r="E30" s="88" t="s">
        <v>171</v>
      </c>
      <c r="F30" s="132" t="s">
        <v>150</v>
      </c>
      <c r="G30" s="23">
        <f>G31+G32</f>
        <v>1032</v>
      </c>
      <c r="H30" s="23">
        <f>H31+H32</f>
        <v>0</v>
      </c>
      <c r="I30" s="23">
        <f>I31+I32</f>
        <v>1032</v>
      </c>
    </row>
    <row r="31" spans="1:12" ht="24" x14ac:dyDescent="0.2">
      <c r="A31" s="122" t="s">
        <v>378</v>
      </c>
      <c r="B31" s="126">
        <v>921</v>
      </c>
      <c r="C31" s="127">
        <v>1</v>
      </c>
      <c r="D31" s="127">
        <v>6</v>
      </c>
      <c r="E31" s="89" t="s">
        <v>171</v>
      </c>
      <c r="F31" s="128" t="s">
        <v>85</v>
      </c>
      <c r="G31" s="64">
        <f>818+198.1</f>
        <v>1016.1</v>
      </c>
      <c r="H31" s="64"/>
      <c r="I31" s="64">
        <f>G31+H31</f>
        <v>1016.1</v>
      </c>
    </row>
    <row r="32" spans="1:12" ht="24" x14ac:dyDescent="0.2">
      <c r="A32" s="122" t="s">
        <v>375</v>
      </c>
      <c r="B32" s="126">
        <v>921</v>
      </c>
      <c r="C32" s="127">
        <v>1</v>
      </c>
      <c r="D32" s="127">
        <v>6</v>
      </c>
      <c r="E32" s="89" t="s">
        <v>171</v>
      </c>
      <c r="F32" s="128" t="s">
        <v>86</v>
      </c>
      <c r="G32" s="64">
        <v>15.9</v>
      </c>
      <c r="H32" s="64"/>
      <c r="I32" s="64">
        <f>G32+H32</f>
        <v>15.9</v>
      </c>
    </row>
    <row r="33" spans="1:12" ht="24" x14ac:dyDescent="0.2">
      <c r="A33" s="69" t="s">
        <v>130</v>
      </c>
      <c r="B33" s="124" t="s">
        <v>42</v>
      </c>
      <c r="C33" s="125">
        <v>1</v>
      </c>
      <c r="D33" s="125">
        <v>6</v>
      </c>
      <c r="E33" s="88" t="s">
        <v>131</v>
      </c>
      <c r="F33" s="88" t="s">
        <v>7</v>
      </c>
      <c r="G33" s="23">
        <f>G34+G38</f>
        <v>2503</v>
      </c>
      <c r="H33" s="23">
        <f>H34+H38</f>
        <v>0</v>
      </c>
      <c r="I33" s="23">
        <f>I34+I38</f>
        <v>2503</v>
      </c>
      <c r="J33" s="3"/>
      <c r="K33" s="3"/>
      <c r="L33" s="3"/>
    </row>
    <row r="34" spans="1:12" ht="48" x14ac:dyDescent="0.2">
      <c r="A34" s="69" t="s">
        <v>384</v>
      </c>
      <c r="B34" s="124" t="s">
        <v>42</v>
      </c>
      <c r="C34" s="125">
        <v>1</v>
      </c>
      <c r="D34" s="125">
        <v>6</v>
      </c>
      <c r="E34" s="88" t="s">
        <v>131</v>
      </c>
      <c r="F34" s="88" t="s">
        <v>151</v>
      </c>
      <c r="G34" s="23">
        <f>G35</f>
        <v>1918.8999999999999</v>
      </c>
      <c r="H34" s="23">
        <f>H35</f>
        <v>0</v>
      </c>
      <c r="I34" s="23">
        <f>I35</f>
        <v>1918.8999999999999</v>
      </c>
      <c r="J34" s="3"/>
      <c r="K34" s="3"/>
      <c r="L34" s="3"/>
    </row>
    <row r="35" spans="1:12" ht="24" x14ac:dyDescent="0.2">
      <c r="A35" s="69" t="s">
        <v>152</v>
      </c>
      <c r="B35" s="124" t="s">
        <v>42</v>
      </c>
      <c r="C35" s="125">
        <v>1</v>
      </c>
      <c r="D35" s="125">
        <v>6</v>
      </c>
      <c r="E35" s="88" t="s">
        <v>131</v>
      </c>
      <c r="F35" s="88" t="s">
        <v>150</v>
      </c>
      <c r="G35" s="23">
        <f>G36+G37</f>
        <v>1918.8999999999999</v>
      </c>
      <c r="H35" s="23">
        <f>H36+H37</f>
        <v>0</v>
      </c>
      <c r="I35" s="23">
        <f>I36+I37</f>
        <v>1918.8999999999999</v>
      </c>
      <c r="J35" s="3"/>
      <c r="K35" s="3"/>
      <c r="L35" s="3"/>
    </row>
    <row r="36" spans="1:12" ht="24" x14ac:dyDescent="0.2">
      <c r="A36" s="122" t="s">
        <v>378</v>
      </c>
      <c r="B36" s="126">
        <v>921</v>
      </c>
      <c r="C36" s="127">
        <v>1</v>
      </c>
      <c r="D36" s="127">
        <v>6</v>
      </c>
      <c r="E36" s="89" t="s">
        <v>131</v>
      </c>
      <c r="F36" s="128" t="s">
        <v>85</v>
      </c>
      <c r="G36" s="64">
        <f>1456.6+409.3</f>
        <v>1865.8999999999999</v>
      </c>
      <c r="H36" s="64"/>
      <c r="I36" s="64">
        <f>G36+H36</f>
        <v>1865.8999999999999</v>
      </c>
      <c r="J36" s="3"/>
    </row>
    <row r="37" spans="1:12" ht="24" x14ac:dyDescent="0.2">
      <c r="A37" s="122" t="s">
        <v>375</v>
      </c>
      <c r="B37" s="126">
        <v>921</v>
      </c>
      <c r="C37" s="127">
        <v>1</v>
      </c>
      <c r="D37" s="127">
        <v>6</v>
      </c>
      <c r="E37" s="89" t="s">
        <v>131</v>
      </c>
      <c r="F37" s="128" t="s">
        <v>86</v>
      </c>
      <c r="G37" s="64">
        <v>53</v>
      </c>
      <c r="H37" s="64"/>
      <c r="I37" s="64">
        <f>G37+H37</f>
        <v>53</v>
      </c>
      <c r="J37" s="3"/>
    </row>
    <row r="38" spans="1:12" ht="24" x14ac:dyDescent="0.2">
      <c r="A38" s="118" t="s">
        <v>367</v>
      </c>
      <c r="B38" s="124" t="s">
        <v>42</v>
      </c>
      <c r="C38" s="125">
        <v>1</v>
      </c>
      <c r="D38" s="125">
        <v>6</v>
      </c>
      <c r="E38" s="88" t="s">
        <v>131</v>
      </c>
      <c r="F38" s="132" t="s">
        <v>153</v>
      </c>
      <c r="G38" s="23">
        <f>G39</f>
        <v>584.1</v>
      </c>
      <c r="H38" s="23">
        <f>H39</f>
        <v>0</v>
      </c>
      <c r="I38" s="23">
        <f>I39</f>
        <v>584.1</v>
      </c>
      <c r="J38" s="3"/>
    </row>
    <row r="39" spans="1:12" ht="24" x14ac:dyDescent="0.2">
      <c r="A39" s="118" t="s">
        <v>368</v>
      </c>
      <c r="B39" s="124" t="s">
        <v>42</v>
      </c>
      <c r="C39" s="125">
        <v>1</v>
      </c>
      <c r="D39" s="125">
        <v>6</v>
      </c>
      <c r="E39" s="88" t="s">
        <v>131</v>
      </c>
      <c r="F39" s="132" t="s">
        <v>154</v>
      </c>
      <c r="G39" s="23">
        <f>G40+G41</f>
        <v>584.1</v>
      </c>
      <c r="H39" s="23">
        <f>H40+H41</f>
        <v>0</v>
      </c>
      <c r="I39" s="23">
        <f>I40+I41</f>
        <v>584.1</v>
      </c>
      <c r="J39" s="3"/>
    </row>
    <row r="40" spans="1:12" ht="24" x14ac:dyDescent="0.2">
      <c r="A40" s="123" t="s">
        <v>112</v>
      </c>
      <c r="B40" s="126">
        <v>921</v>
      </c>
      <c r="C40" s="127">
        <v>1</v>
      </c>
      <c r="D40" s="127">
        <v>6</v>
      </c>
      <c r="E40" s="89" t="s">
        <v>131</v>
      </c>
      <c r="F40" s="128" t="s">
        <v>113</v>
      </c>
      <c r="G40" s="64">
        <v>102.8</v>
      </c>
      <c r="H40" s="64"/>
      <c r="I40" s="64">
        <f>G40+H40</f>
        <v>102.8</v>
      </c>
    </row>
    <row r="41" spans="1:12" ht="24" x14ac:dyDescent="0.2">
      <c r="A41" s="120" t="s">
        <v>371</v>
      </c>
      <c r="B41" s="126">
        <v>921</v>
      </c>
      <c r="C41" s="127">
        <v>1</v>
      </c>
      <c r="D41" s="127">
        <v>6</v>
      </c>
      <c r="E41" s="89" t="s">
        <v>131</v>
      </c>
      <c r="F41" s="128" t="s">
        <v>84</v>
      </c>
      <c r="G41" s="64">
        <v>481.3</v>
      </c>
      <c r="H41" s="64"/>
      <c r="I41" s="64">
        <f>G41+H41</f>
        <v>481.3</v>
      </c>
    </row>
    <row r="42" spans="1:12" s="1" customFormat="1" ht="15.75" x14ac:dyDescent="0.2">
      <c r="A42" s="164" t="s">
        <v>46</v>
      </c>
      <c r="B42" s="168" t="s">
        <v>36</v>
      </c>
      <c r="C42" s="169" t="s">
        <v>7</v>
      </c>
      <c r="D42" s="169" t="s">
        <v>7</v>
      </c>
      <c r="E42" s="168" t="s">
        <v>7</v>
      </c>
      <c r="F42" s="168" t="s">
        <v>7</v>
      </c>
      <c r="G42" s="184">
        <f>G43+G109+G161+G249+G390+G417+G480</f>
        <v>710594.1</v>
      </c>
      <c r="H42" s="184">
        <f>H43+H109+H161+H249+H390+H417+H480</f>
        <v>719144.59999999986</v>
      </c>
      <c r="I42" s="184">
        <f>I43+I109+I161+I249+I390+I417+I480</f>
        <v>1429738.7</v>
      </c>
      <c r="J42"/>
      <c r="K42" s="223"/>
    </row>
    <row r="43" spans="1:12" ht="13.5" x14ac:dyDescent="0.2">
      <c r="A43" s="39" t="s">
        <v>56</v>
      </c>
      <c r="B43" s="133" t="s">
        <v>36</v>
      </c>
      <c r="C43" s="134" t="s">
        <v>8</v>
      </c>
      <c r="D43" s="134" t="s">
        <v>55</v>
      </c>
      <c r="E43" s="133" t="s">
        <v>7</v>
      </c>
      <c r="F43" s="133" t="s">
        <v>7</v>
      </c>
      <c r="G43" s="29">
        <f>G44+G70+G75</f>
        <v>126014.59999999999</v>
      </c>
      <c r="H43" s="29">
        <f>H44+H70+H75</f>
        <v>2425</v>
      </c>
      <c r="I43" s="29">
        <f>I44+I70+I75</f>
        <v>128439.59999999998</v>
      </c>
      <c r="J43" s="3"/>
    </row>
    <row r="44" spans="1:12" ht="36" x14ac:dyDescent="0.2">
      <c r="A44" s="5" t="s">
        <v>33</v>
      </c>
      <c r="B44" s="88" t="s">
        <v>36</v>
      </c>
      <c r="C44" s="135" t="s">
        <v>8</v>
      </c>
      <c r="D44" s="135" t="s">
        <v>10</v>
      </c>
      <c r="E44" s="88" t="s">
        <v>7</v>
      </c>
      <c r="F44" s="88" t="s">
        <v>7</v>
      </c>
      <c r="G44" s="30">
        <f>G45</f>
        <v>93081.9</v>
      </c>
      <c r="H44" s="30">
        <f>H45</f>
        <v>72.400000000000006</v>
      </c>
      <c r="I44" s="30">
        <f>I45</f>
        <v>93154.299999999988</v>
      </c>
    </row>
    <row r="45" spans="1:12" x14ac:dyDescent="0.2">
      <c r="A45" s="5" t="s">
        <v>128</v>
      </c>
      <c r="B45" s="88" t="s">
        <v>36</v>
      </c>
      <c r="C45" s="135" t="s">
        <v>8</v>
      </c>
      <c r="D45" s="135" t="s">
        <v>10</v>
      </c>
      <c r="E45" s="88" t="s">
        <v>127</v>
      </c>
      <c r="F45" s="88" t="s">
        <v>7</v>
      </c>
      <c r="G45" s="30">
        <f>G46+G60+G65</f>
        <v>93081.9</v>
      </c>
      <c r="H45" s="30">
        <f t="shared" ref="H45:I45" si="4">H46+H60+H65</f>
        <v>72.400000000000006</v>
      </c>
      <c r="I45" s="30">
        <f t="shared" si="4"/>
        <v>93154.299999999988</v>
      </c>
    </row>
    <row r="46" spans="1:12" ht="24" x14ac:dyDescent="0.2">
      <c r="A46" s="69" t="s">
        <v>130</v>
      </c>
      <c r="B46" s="88" t="s">
        <v>36</v>
      </c>
      <c r="C46" s="135" t="s">
        <v>8</v>
      </c>
      <c r="D46" s="135" t="s">
        <v>10</v>
      </c>
      <c r="E46" s="88" t="s">
        <v>131</v>
      </c>
      <c r="F46" s="88" t="s">
        <v>7</v>
      </c>
      <c r="G46" s="30">
        <f>G47+G51+G57</f>
        <v>92937.1</v>
      </c>
      <c r="H46" s="30">
        <f>H47+H51+H57</f>
        <v>72.400000000000006</v>
      </c>
      <c r="I46" s="30">
        <f>I47+I51+I57</f>
        <v>93009.5</v>
      </c>
    </row>
    <row r="47" spans="1:12" ht="48" x14ac:dyDescent="0.2">
      <c r="A47" s="69" t="s">
        <v>384</v>
      </c>
      <c r="B47" s="88" t="s">
        <v>36</v>
      </c>
      <c r="C47" s="135" t="s">
        <v>8</v>
      </c>
      <c r="D47" s="135" t="s">
        <v>10</v>
      </c>
      <c r="E47" s="88" t="s">
        <v>131</v>
      </c>
      <c r="F47" s="88" t="s">
        <v>151</v>
      </c>
      <c r="G47" s="23">
        <f>G48</f>
        <v>74542</v>
      </c>
      <c r="H47" s="23">
        <f>H48</f>
        <v>0</v>
      </c>
      <c r="I47" s="23">
        <f>I48</f>
        <v>74542</v>
      </c>
    </row>
    <row r="48" spans="1:12" ht="24" x14ac:dyDescent="0.2">
      <c r="A48" s="69" t="s">
        <v>152</v>
      </c>
      <c r="B48" s="88" t="s">
        <v>36</v>
      </c>
      <c r="C48" s="135" t="s">
        <v>8</v>
      </c>
      <c r="D48" s="135" t="s">
        <v>10</v>
      </c>
      <c r="E48" s="88" t="s">
        <v>131</v>
      </c>
      <c r="F48" s="88" t="s">
        <v>150</v>
      </c>
      <c r="G48" s="23">
        <f>G49+G50</f>
        <v>74542</v>
      </c>
      <c r="H48" s="23">
        <f>H49+H50</f>
        <v>0</v>
      </c>
      <c r="I48" s="23">
        <f>I49+I50</f>
        <v>74542</v>
      </c>
    </row>
    <row r="49" spans="1:9" ht="24" x14ac:dyDescent="0.2">
      <c r="A49" s="122" t="s">
        <v>378</v>
      </c>
      <c r="B49" s="89" t="s">
        <v>36</v>
      </c>
      <c r="C49" s="129" t="s">
        <v>8</v>
      </c>
      <c r="D49" s="129" t="s">
        <v>10</v>
      </c>
      <c r="E49" s="89" t="s">
        <v>131</v>
      </c>
      <c r="F49" s="89" t="s">
        <v>85</v>
      </c>
      <c r="G49" s="64">
        <v>73624</v>
      </c>
      <c r="H49" s="64"/>
      <c r="I49" s="64">
        <f>G49+H49</f>
        <v>73624</v>
      </c>
    </row>
    <row r="50" spans="1:9" ht="24" x14ac:dyDescent="0.2">
      <c r="A50" s="122" t="s">
        <v>375</v>
      </c>
      <c r="B50" s="89" t="s">
        <v>36</v>
      </c>
      <c r="C50" s="129" t="s">
        <v>8</v>
      </c>
      <c r="D50" s="129" t="s">
        <v>10</v>
      </c>
      <c r="E50" s="89" t="s">
        <v>131</v>
      </c>
      <c r="F50" s="89" t="s">
        <v>86</v>
      </c>
      <c r="G50" s="64">
        <v>918</v>
      </c>
      <c r="H50" s="64"/>
      <c r="I50" s="64">
        <f>G50+H50</f>
        <v>918</v>
      </c>
    </row>
    <row r="51" spans="1:9" ht="24" x14ac:dyDescent="0.2">
      <c r="A51" s="118" t="s">
        <v>367</v>
      </c>
      <c r="B51" s="88" t="s">
        <v>36</v>
      </c>
      <c r="C51" s="135" t="s">
        <v>8</v>
      </c>
      <c r="D51" s="135" t="s">
        <v>10</v>
      </c>
      <c r="E51" s="88" t="s">
        <v>131</v>
      </c>
      <c r="F51" s="88" t="s">
        <v>153</v>
      </c>
      <c r="G51" s="23">
        <f>G52</f>
        <v>18180.099999999999</v>
      </c>
      <c r="H51" s="23">
        <f>H52</f>
        <v>72.400000000000006</v>
      </c>
      <c r="I51" s="23">
        <f>I52</f>
        <v>18252.5</v>
      </c>
    </row>
    <row r="52" spans="1:9" ht="24" x14ac:dyDescent="0.2">
      <c r="A52" s="118" t="s">
        <v>368</v>
      </c>
      <c r="B52" s="88" t="s">
        <v>36</v>
      </c>
      <c r="C52" s="135" t="s">
        <v>8</v>
      </c>
      <c r="D52" s="135" t="s">
        <v>10</v>
      </c>
      <c r="E52" s="88" t="s">
        <v>131</v>
      </c>
      <c r="F52" s="88" t="s">
        <v>154</v>
      </c>
      <c r="G52" s="23">
        <f>G53+G54+G55</f>
        <v>18180.099999999999</v>
      </c>
      <c r="H52" s="23">
        <f>H53+H54+H55</f>
        <v>72.400000000000006</v>
      </c>
      <c r="I52" s="23">
        <f>I53+I54+I55</f>
        <v>18252.5</v>
      </c>
    </row>
    <row r="53" spans="1:9" ht="24" x14ac:dyDescent="0.2">
      <c r="A53" s="123" t="s">
        <v>112</v>
      </c>
      <c r="B53" s="89" t="s">
        <v>36</v>
      </c>
      <c r="C53" s="129" t="s">
        <v>8</v>
      </c>
      <c r="D53" s="129" t="s">
        <v>10</v>
      </c>
      <c r="E53" s="89" t="s">
        <v>131</v>
      </c>
      <c r="F53" s="89" t="s">
        <v>113</v>
      </c>
      <c r="G53" s="64">
        <v>1506.3</v>
      </c>
      <c r="H53" s="64"/>
      <c r="I53" s="64">
        <f>G53+H53</f>
        <v>1506.3</v>
      </c>
    </row>
    <row r="54" spans="1:9" ht="24" x14ac:dyDescent="0.2">
      <c r="A54" s="122" t="s">
        <v>379</v>
      </c>
      <c r="B54" s="89" t="s">
        <v>36</v>
      </c>
      <c r="C54" s="129" t="s">
        <v>8</v>
      </c>
      <c r="D54" s="129" t="s">
        <v>10</v>
      </c>
      <c r="E54" s="89" t="s">
        <v>131</v>
      </c>
      <c r="F54" s="89" t="s">
        <v>90</v>
      </c>
      <c r="G54" s="64">
        <v>509.7</v>
      </c>
      <c r="H54" s="64"/>
      <c r="I54" s="64">
        <f t="shared" ref="I54:I56" si="5">G54+H54</f>
        <v>509.7</v>
      </c>
    </row>
    <row r="55" spans="1:9" ht="24" x14ac:dyDescent="0.2">
      <c r="A55" s="120" t="s">
        <v>371</v>
      </c>
      <c r="B55" s="89" t="s">
        <v>36</v>
      </c>
      <c r="C55" s="129" t="s">
        <v>8</v>
      </c>
      <c r="D55" s="129" t="s">
        <v>10</v>
      </c>
      <c r="E55" s="89" t="s">
        <v>131</v>
      </c>
      <c r="F55" s="89" t="s">
        <v>84</v>
      </c>
      <c r="G55" s="64">
        <v>16164.1</v>
      </c>
      <c r="H55" s="64">
        <f>37.2+35.2</f>
        <v>72.400000000000006</v>
      </c>
      <c r="I55" s="64">
        <f t="shared" si="5"/>
        <v>16236.5</v>
      </c>
    </row>
    <row r="56" spans="1:9" x14ac:dyDescent="0.2">
      <c r="A56" s="120" t="s">
        <v>497</v>
      </c>
      <c r="B56" s="89" t="s">
        <v>36</v>
      </c>
      <c r="C56" s="129" t="s">
        <v>8</v>
      </c>
      <c r="D56" s="129" t="s">
        <v>10</v>
      </c>
      <c r="E56" s="89" t="s">
        <v>131</v>
      </c>
      <c r="F56" s="89" t="s">
        <v>84</v>
      </c>
      <c r="G56" s="64"/>
      <c r="H56" s="64">
        <f>37.2+35.2</f>
        <v>72.400000000000006</v>
      </c>
      <c r="I56" s="64">
        <f t="shared" si="5"/>
        <v>72.400000000000006</v>
      </c>
    </row>
    <row r="57" spans="1:9" x14ac:dyDescent="0.2">
      <c r="A57" s="118" t="s">
        <v>155</v>
      </c>
      <c r="B57" s="88" t="s">
        <v>36</v>
      </c>
      <c r="C57" s="135" t="s">
        <v>8</v>
      </c>
      <c r="D57" s="135" t="s">
        <v>10</v>
      </c>
      <c r="E57" s="88" t="s">
        <v>131</v>
      </c>
      <c r="F57" s="88" t="s">
        <v>156</v>
      </c>
      <c r="G57" s="23">
        <f t="shared" ref="G57:I58" si="6">G58</f>
        <v>215</v>
      </c>
      <c r="H57" s="23">
        <f t="shared" si="6"/>
        <v>0</v>
      </c>
      <c r="I57" s="23">
        <f t="shared" si="6"/>
        <v>215</v>
      </c>
    </row>
    <row r="58" spans="1:9" x14ac:dyDescent="0.2">
      <c r="A58" s="118" t="s">
        <v>158</v>
      </c>
      <c r="B58" s="88" t="s">
        <v>36</v>
      </c>
      <c r="C58" s="135" t="s">
        <v>8</v>
      </c>
      <c r="D58" s="135" t="s">
        <v>10</v>
      </c>
      <c r="E58" s="88" t="s">
        <v>131</v>
      </c>
      <c r="F58" s="88" t="s">
        <v>157</v>
      </c>
      <c r="G58" s="23">
        <f t="shared" si="6"/>
        <v>215</v>
      </c>
      <c r="H58" s="23">
        <f t="shared" si="6"/>
        <v>0</v>
      </c>
      <c r="I58" s="23">
        <f t="shared" si="6"/>
        <v>215</v>
      </c>
    </row>
    <row r="59" spans="1:9" x14ac:dyDescent="0.2">
      <c r="A59" s="122" t="s">
        <v>92</v>
      </c>
      <c r="B59" s="89" t="s">
        <v>36</v>
      </c>
      <c r="C59" s="129" t="s">
        <v>8</v>
      </c>
      <c r="D59" s="129" t="s">
        <v>10</v>
      </c>
      <c r="E59" s="89" t="s">
        <v>131</v>
      </c>
      <c r="F59" s="89" t="s">
        <v>93</v>
      </c>
      <c r="G59" s="64">
        <v>215</v>
      </c>
      <c r="H59" s="64">
        <v>0</v>
      </c>
      <c r="I59" s="64">
        <f t="shared" ref="I59" si="7">G59+H59</f>
        <v>215</v>
      </c>
    </row>
    <row r="60" spans="1:9" ht="24" x14ac:dyDescent="0.2">
      <c r="A60" s="118" t="s">
        <v>186</v>
      </c>
      <c r="B60" s="88" t="s">
        <v>36</v>
      </c>
      <c r="C60" s="135" t="s">
        <v>8</v>
      </c>
      <c r="D60" s="135" t="s">
        <v>10</v>
      </c>
      <c r="E60" s="88" t="s">
        <v>220</v>
      </c>
      <c r="F60" s="88"/>
      <c r="G60" s="23">
        <f>G61</f>
        <v>92.4</v>
      </c>
      <c r="H60" s="23">
        <f>H61</f>
        <v>0</v>
      </c>
      <c r="I60" s="23">
        <f>I61</f>
        <v>92.4</v>
      </c>
    </row>
    <row r="61" spans="1:9" ht="24" x14ac:dyDescent="0.2">
      <c r="A61" s="118" t="s">
        <v>411</v>
      </c>
      <c r="B61" s="88" t="s">
        <v>36</v>
      </c>
      <c r="C61" s="135" t="s">
        <v>8</v>
      </c>
      <c r="D61" s="135" t="s">
        <v>10</v>
      </c>
      <c r="E61" s="88" t="s">
        <v>263</v>
      </c>
      <c r="F61" s="88"/>
      <c r="G61" s="23">
        <f>G63</f>
        <v>92.4</v>
      </c>
      <c r="H61" s="23">
        <f>H63</f>
        <v>0</v>
      </c>
      <c r="I61" s="23">
        <f>I63</f>
        <v>92.4</v>
      </c>
    </row>
    <row r="62" spans="1:9" ht="48" x14ac:dyDescent="0.2">
      <c r="A62" s="69" t="s">
        <v>384</v>
      </c>
      <c r="B62" s="88" t="s">
        <v>36</v>
      </c>
      <c r="C62" s="135" t="s">
        <v>8</v>
      </c>
      <c r="D62" s="135" t="s">
        <v>10</v>
      </c>
      <c r="E62" s="88" t="s">
        <v>263</v>
      </c>
      <c r="F62" s="88" t="s">
        <v>151</v>
      </c>
      <c r="G62" s="23">
        <f t="shared" ref="G62:I63" si="8">G63</f>
        <v>92.4</v>
      </c>
      <c r="H62" s="23">
        <f t="shared" si="8"/>
        <v>0</v>
      </c>
      <c r="I62" s="23">
        <f t="shared" si="8"/>
        <v>92.4</v>
      </c>
    </row>
    <row r="63" spans="1:9" ht="24" x14ac:dyDescent="0.2">
      <c r="A63" s="69" t="s">
        <v>152</v>
      </c>
      <c r="B63" s="88" t="s">
        <v>36</v>
      </c>
      <c r="C63" s="135" t="s">
        <v>8</v>
      </c>
      <c r="D63" s="135" t="s">
        <v>10</v>
      </c>
      <c r="E63" s="88" t="s">
        <v>263</v>
      </c>
      <c r="F63" s="88" t="s">
        <v>150</v>
      </c>
      <c r="G63" s="23">
        <f t="shared" si="8"/>
        <v>92.4</v>
      </c>
      <c r="H63" s="23">
        <f t="shared" si="8"/>
        <v>0</v>
      </c>
      <c r="I63" s="23">
        <f t="shared" si="8"/>
        <v>92.4</v>
      </c>
    </row>
    <row r="64" spans="1:9" ht="24" x14ac:dyDescent="0.2">
      <c r="A64" s="122" t="s">
        <v>378</v>
      </c>
      <c r="B64" s="89" t="s">
        <v>36</v>
      </c>
      <c r="C64" s="129" t="s">
        <v>8</v>
      </c>
      <c r="D64" s="129" t="s">
        <v>10</v>
      </c>
      <c r="E64" s="89" t="s">
        <v>263</v>
      </c>
      <c r="F64" s="89" t="s">
        <v>85</v>
      </c>
      <c r="G64" s="64">
        <v>92.4</v>
      </c>
      <c r="H64" s="64"/>
      <c r="I64" s="64">
        <f t="shared" ref="I64" si="9">G64+H64</f>
        <v>92.4</v>
      </c>
    </row>
    <row r="65" spans="1:9" ht="24" x14ac:dyDescent="0.2">
      <c r="A65" s="5" t="s">
        <v>191</v>
      </c>
      <c r="B65" s="88" t="s">
        <v>36</v>
      </c>
      <c r="C65" s="136" t="s">
        <v>8</v>
      </c>
      <c r="D65" s="136" t="s">
        <v>10</v>
      </c>
      <c r="E65" s="88" t="s">
        <v>266</v>
      </c>
      <c r="F65" s="137"/>
      <c r="G65" s="23">
        <f t="shared" ref="G65:I68" si="10">G66</f>
        <v>52.4</v>
      </c>
      <c r="H65" s="23">
        <f t="shared" si="10"/>
        <v>0</v>
      </c>
      <c r="I65" s="23">
        <f t="shared" si="10"/>
        <v>52.4</v>
      </c>
    </row>
    <row r="66" spans="1:9" ht="36" x14ac:dyDescent="0.2">
      <c r="A66" s="5" t="s">
        <v>231</v>
      </c>
      <c r="B66" s="88" t="s">
        <v>36</v>
      </c>
      <c r="C66" s="136" t="s">
        <v>8</v>
      </c>
      <c r="D66" s="136" t="s">
        <v>10</v>
      </c>
      <c r="E66" s="88" t="s">
        <v>265</v>
      </c>
      <c r="F66" s="137"/>
      <c r="G66" s="23">
        <f t="shared" si="10"/>
        <v>52.4</v>
      </c>
      <c r="H66" s="23">
        <f t="shared" si="10"/>
        <v>0</v>
      </c>
      <c r="I66" s="23">
        <f t="shared" si="10"/>
        <v>52.4</v>
      </c>
    </row>
    <row r="67" spans="1:9" ht="24" x14ac:dyDescent="0.2">
      <c r="A67" s="118" t="s">
        <v>367</v>
      </c>
      <c r="B67" s="88" t="s">
        <v>36</v>
      </c>
      <c r="C67" s="136" t="s">
        <v>8</v>
      </c>
      <c r="D67" s="136" t="s">
        <v>10</v>
      </c>
      <c r="E67" s="88" t="s">
        <v>265</v>
      </c>
      <c r="F67" s="88" t="s">
        <v>153</v>
      </c>
      <c r="G67" s="23">
        <f t="shared" si="10"/>
        <v>52.4</v>
      </c>
      <c r="H67" s="23">
        <f t="shared" si="10"/>
        <v>0</v>
      </c>
      <c r="I67" s="23">
        <f t="shared" si="10"/>
        <v>52.4</v>
      </c>
    </row>
    <row r="68" spans="1:9" ht="24" x14ac:dyDescent="0.2">
      <c r="A68" s="118" t="s">
        <v>368</v>
      </c>
      <c r="B68" s="88" t="s">
        <v>36</v>
      </c>
      <c r="C68" s="136" t="s">
        <v>8</v>
      </c>
      <c r="D68" s="136" t="s">
        <v>10</v>
      </c>
      <c r="E68" s="88" t="s">
        <v>265</v>
      </c>
      <c r="F68" s="88" t="s">
        <v>154</v>
      </c>
      <c r="G68" s="23">
        <f t="shared" si="10"/>
        <v>52.4</v>
      </c>
      <c r="H68" s="23">
        <f t="shared" si="10"/>
        <v>0</v>
      </c>
      <c r="I68" s="23">
        <f t="shared" si="10"/>
        <v>52.4</v>
      </c>
    </row>
    <row r="69" spans="1:9" ht="24" x14ac:dyDescent="0.2">
      <c r="A69" s="120" t="s">
        <v>371</v>
      </c>
      <c r="B69" s="89" t="s">
        <v>36</v>
      </c>
      <c r="C69" s="129" t="s">
        <v>8</v>
      </c>
      <c r="D69" s="129" t="s">
        <v>10</v>
      </c>
      <c r="E69" s="89" t="s">
        <v>265</v>
      </c>
      <c r="F69" s="89" t="s">
        <v>84</v>
      </c>
      <c r="G69" s="64">
        <v>52.4</v>
      </c>
      <c r="H69" s="64"/>
      <c r="I69" s="64">
        <f t="shared" ref="I69" si="11">G69+H69</f>
        <v>52.4</v>
      </c>
    </row>
    <row r="70" spans="1:9" x14ac:dyDescent="0.2">
      <c r="A70" s="8" t="s">
        <v>106</v>
      </c>
      <c r="B70" s="88" t="s">
        <v>36</v>
      </c>
      <c r="C70" s="138" t="s">
        <v>8</v>
      </c>
      <c r="D70" s="138" t="s">
        <v>15</v>
      </c>
      <c r="E70" s="138" t="s">
        <v>7</v>
      </c>
      <c r="F70" s="138" t="s">
        <v>7</v>
      </c>
      <c r="G70" s="31">
        <f t="shared" ref="G70:I70" si="12">G71</f>
        <v>1400</v>
      </c>
      <c r="H70" s="31">
        <f t="shared" si="12"/>
        <v>0</v>
      </c>
      <c r="I70" s="31">
        <f t="shared" si="12"/>
        <v>1400</v>
      </c>
    </row>
    <row r="71" spans="1:9" x14ac:dyDescent="0.2">
      <c r="A71" s="5" t="s">
        <v>128</v>
      </c>
      <c r="B71" s="88" t="s">
        <v>36</v>
      </c>
      <c r="C71" s="138" t="s">
        <v>8</v>
      </c>
      <c r="D71" s="138" t="s">
        <v>15</v>
      </c>
      <c r="E71" s="88" t="s">
        <v>127</v>
      </c>
      <c r="F71" s="138" t="s">
        <v>7</v>
      </c>
      <c r="G71" s="31">
        <f t="shared" ref="G71:I73" si="13">G72</f>
        <v>1400</v>
      </c>
      <c r="H71" s="31">
        <f t="shared" si="13"/>
        <v>0</v>
      </c>
      <c r="I71" s="31">
        <f t="shared" si="13"/>
        <v>1400</v>
      </c>
    </row>
    <row r="72" spans="1:9" ht="36" x14ac:dyDescent="0.2">
      <c r="A72" s="8" t="s">
        <v>109</v>
      </c>
      <c r="B72" s="88" t="s">
        <v>36</v>
      </c>
      <c r="C72" s="138" t="s">
        <v>8</v>
      </c>
      <c r="D72" s="138" t="s">
        <v>15</v>
      </c>
      <c r="E72" s="88" t="s">
        <v>174</v>
      </c>
      <c r="F72" s="138" t="s">
        <v>7</v>
      </c>
      <c r="G72" s="31">
        <f t="shared" si="13"/>
        <v>1400</v>
      </c>
      <c r="H72" s="31">
        <f t="shared" si="13"/>
        <v>0</v>
      </c>
      <c r="I72" s="31">
        <f t="shared" si="13"/>
        <v>1400</v>
      </c>
    </row>
    <row r="73" spans="1:9" x14ac:dyDescent="0.2">
      <c r="A73" s="118" t="s">
        <v>155</v>
      </c>
      <c r="B73" s="88" t="s">
        <v>36</v>
      </c>
      <c r="C73" s="138" t="s">
        <v>8</v>
      </c>
      <c r="D73" s="138" t="s">
        <v>15</v>
      </c>
      <c r="E73" s="88" t="s">
        <v>174</v>
      </c>
      <c r="F73" s="138" t="s">
        <v>156</v>
      </c>
      <c r="G73" s="31">
        <f t="shared" si="13"/>
        <v>1400</v>
      </c>
      <c r="H73" s="31">
        <f t="shared" si="13"/>
        <v>0</v>
      </c>
      <c r="I73" s="31">
        <f t="shared" si="13"/>
        <v>1400</v>
      </c>
    </row>
    <row r="74" spans="1:9" x14ac:dyDescent="0.2">
      <c r="A74" s="73" t="s">
        <v>107</v>
      </c>
      <c r="B74" s="89" t="s">
        <v>36</v>
      </c>
      <c r="C74" s="128" t="s">
        <v>8</v>
      </c>
      <c r="D74" s="128" t="s">
        <v>15</v>
      </c>
      <c r="E74" s="89" t="s">
        <v>174</v>
      </c>
      <c r="F74" s="128" t="s">
        <v>108</v>
      </c>
      <c r="G74" s="64">
        <v>1400</v>
      </c>
      <c r="H74" s="64"/>
      <c r="I74" s="64">
        <f t="shared" ref="I74" si="14">G74+H74</f>
        <v>1400</v>
      </c>
    </row>
    <row r="75" spans="1:9" x14ac:dyDescent="0.2">
      <c r="A75" s="5" t="s">
        <v>12</v>
      </c>
      <c r="B75" s="88" t="s">
        <v>36</v>
      </c>
      <c r="C75" s="135" t="s">
        <v>8</v>
      </c>
      <c r="D75" s="135" t="s">
        <v>66</v>
      </c>
      <c r="E75" s="88" t="s">
        <v>7</v>
      </c>
      <c r="F75" s="88" t="s">
        <v>7</v>
      </c>
      <c r="G75" s="30">
        <f>G76</f>
        <v>31532.7</v>
      </c>
      <c r="H75" s="30">
        <f>H76</f>
        <v>2352.6</v>
      </c>
      <c r="I75" s="30">
        <f>I76</f>
        <v>33885.299999999996</v>
      </c>
    </row>
    <row r="76" spans="1:9" x14ac:dyDescent="0.2">
      <c r="A76" s="5" t="s">
        <v>128</v>
      </c>
      <c r="B76" s="88" t="s">
        <v>36</v>
      </c>
      <c r="C76" s="138" t="s">
        <v>8</v>
      </c>
      <c r="D76" s="138" t="s">
        <v>66</v>
      </c>
      <c r="E76" s="88" t="s">
        <v>127</v>
      </c>
      <c r="F76" s="88"/>
      <c r="G76" s="30">
        <f>G77+G82+G94+G99+G102</f>
        <v>31532.7</v>
      </c>
      <c r="H76" s="30">
        <f>H77+H82+H94+H99+H102</f>
        <v>2352.6</v>
      </c>
      <c r="I76" s="30">
        <f>I77+I82+I94+I99+I102</f>
        <v>33885.299999999996</v>
      </c>
    </row>
    <row r="77" spans="1:9" ht="24" x14ac:dyDescent="0.2">
      <c r="A77" s="5" t="s">
        <v>532</v>
      </c>
      <c r="B77" s="88" t="s">
        <v>36</v>
      </c>
      <c r="C77" s="138" t="s">
        <v>8</v>
      </c>
      <c r="D77" s="138" t="s">
        <v>66</v>
      </c>
      <c r="E77" s="88" t="s">
        <v>131</v>
      </c>
      <c r="F77" s="88"/>
      <c r="G77" s="30">
        <f t="shared" ref="G77:I78" si="15">G78</f>
        <v>0</v>
      </c>
      <c r="H77" s="30">
        <f t="shared" si="15"/>
        <v>2.6</v>
      </c>
      <c r="I77" s="30">
        <f t="shared" si="15"/>
        <v>2.6</v>
      </c>
    </row>
    <row r="78" spans="1:9" ht="24" x14ac:dyDescent="0.2">
      <c r="A78" s="118" t="s">
        <v>367</v>
      </c>
      <c r="B78" s="88" t="s">
        <v>36</v>
      </c>
      <c r="C78" s="135" t="s">
        <v>8</v>
      </c>
      <c r="D78" s="135" t="s">
        <v>66</v>
      </c>
      <c r="E78" s="88" t="s">
        <v>131</v>
      </c>
      <c r="F78" s="88" t="s">
        <v>153</v>
      </c>
      <c r="G78" s="30">
        <f t="shared" si="15"/>
        <v>0</v>
      </c>
      <c r="H78" s="30">
        <f t="shared" si="15"/>
        <v>2.6</v>
      </c>
      <c r="I78" s="30">
        <f t="shared" si="15"/>
        <v>2.6</v>
      </c>
    </row>
    <row r="79" spans="1:9" ht="24" x14ac:dyDescent="0.2">
      <c r="A79" s="118" t="s">
        <v>368</v>
      </c>
      <c r="B79" s="88" t="s">
        <v>36</v>
      </c>
      <c r="C79" s="135" t="s">
        <v>8</v>
      </c>
      <c r="D79" s="135" t="s">
        <v>66</v>
      </c>
      <c r="E79" s="88" t="s">
        <v>131</v>
      </c>
      <c r="F79" s="88" t="s">
        <v>154</v>
      </c>
      <c r="G79" s="30">
        <f>G80</f>
        <v>0</v>
      </c>
      <c r="H79" s="30">
        <f>H80</f>
        <v>2.6</v>
      </c>
      <c r="I79" s="30">
        <f>I80</f>
        <v>2.6</v>
      </c>
    </row>
    <row r="80" spans="1:9" ht="24" x14ac:dyDescent="0.2">
      <c r="A80" s="120" t="s">
        <v>371</v>
      </c>
      <c r="B80" s="89" t="s">
        <v>36</v>
      </c>
      <c r="C80" s="129" t="s">
        <v>8</v>
      </c>
      <c r="D80" s="129" t="s">
        <v>66</v>
      </c>
      <c r="E80" s="89" t="s">
        <v>131</v>
      </c>
      <c r="F80" s="89" t="s">
        <v>84</v>
      </c>
      <c r="G80" s="64"/>
      <c r="H80" s="64">
        <v>2.6</v>
      </c>
      <c r="I80" s="64">
        <f t="shared" ref="I80:I81" si="16">G80+H80</f>
        <v>2.6</v>
      </c>
    </row>
    <row r="81" spans="1:9" x14ac:dyDescent="0.2">
      <c r="A81" s="120" t="s">
        <v>497</v>
      </c>
      <c r="B81" s="89" t="s">
        <v>36</v>
      </c>
      <c r="C81" s="129" t="s">
        <v>8</v>
      </c>
      <c r="D81" s="129" t="s">
        <v>66</v>
      </c>
      <c r="E81" s="89" t="s">
        <v>131</v>
      </c>
      <c r="F81" s="89" t="s">
        <v>84</v>
      </c>
      <c r="G81" s="64"/>
      <c r="H81" s="64">
        <v>2.6</v>
      </c>
      <c r="I81" s="64">
        <f t="shared" si="16"/>
        <v>2.6</v>
      </c>
    </row>
    <row r="82" spans="1:9" ht="24" x14ac:dyDescent="0.2">
      <c r="A82" s="46" t="s">
        <v>47</v>
      </c>
      <c r="B82" s="88" t="s">
        <v>36</v>
      </c>
      <c r="C82" s="135" t="s">
        <v>8</v>
      </c>
      <c r="D82" s="135" t="s">
        <v>66</v>
      </c>
      <c r="E82" s="88" t="s">
        <v>286</v>
      </c>
      <c r="F82" s="88" t="s">
        <v>7</v>
      </c>
      <c r="G82" s="30">
        <f>G83+G89</f>
        <v>22064.9</v>
      </c>
      <c r="H82" s="30">
        <f>H83+H89</f>
        <v>2313.1</v>
      </c>
      <c r="I82" s="30">
        <f>I83+I89</f>
        <v>24378</v>
      </c>
    </row>
    <row r="83" spans="1:9" ht="24" x14ac:dyDescent="0.2">
      <c r="A83" s="118" t="s">
        <v>367</v>
      </c>
      <c r="B83" s="88" t="s">
        <v>36</v>
      </c>
      <c r="C83" s="135" t="s">
        <v>8</v>
      </c>
      <c r="D83" s="135" t="s">
        <v>66</v>
      </c>
      <c r="E83" s="88" t="s">
        <v>286</v>
      </c>
      <c r="F83" s="88" t="s">
        <v>153</v>
      </c>
      <c r="G83" s="30">
        <f>G84</f>
        <v>1890</v>
      </c>
      <c r="H83" s="30">
        <f>H84</f>
        <v>2278.1</v>
      </c>
      <c r="I83" s="30">
        <f>I84</f>
        <v>4168.1000000000004</v>
      </c>
    </row>
    <row r="84" spans="1:9" ht="24" x14ac:dyDescent="0.2">
      <c r="A84" s="118" t="s">
        <v>368</v>
      </c>
      <c r="B84" s="88" t="s">
        <v>36</v>
      </c>
      <c r="C84" s="135" t="s">
        <v>8</v>
      </c>
      <c r="D84" s="135" t="s">
        <v>66</v>
      </c>
      <c r="E84" s="88" t="s">
        <v>286</v>
      </c>
      <c r="F84" s="88" t="s">
        <v>154</v>
      </c>
      <c r="G84" s="30">
        <f>G85+G87+G86</f>
        <v>1890</v>
      </c>
      <c r="H84" s="30">
        <f t="shared" ref="H84:I84" si="17">H85+H87+H86</f>
        <v>2278.1</v>
      </c>
      <c r="I84" s="30">
        <f t="shared" si="17"/>
        <v>4168.1000000000004</v>
      </c>
    </row>
    <row r="85" spans="1:9" ht="24" x14ac:dyDescent="0.2">
      <c r="A85" s="123" t="s">
        <v>112</v>
      </c>
      <c r="B85" s="89" t="s">
        <v>36</v>
      </c>
      <c r="C85" s="129" t="s">
        <v>8</v>
      </c>
      <c r="D85" s="129" t="s">
        <v>66</v>
      </c>
      <c r="E85" s="89" t="s">
        <v>286</v>
      </c>
      <c r="F85" s="89" t="s">
        <v>113</v>
      </c>
      <c r="G85" s="64">
        <v>20</v>
      </c>
      <c r="H85" s="64"/>
      <c r="I85" s="64">
        <f t="shared" ref="I85:I88" si="18">G85+H85</f>
        <v>20</v>
      </c>
    </row>
    <row r="86" spans="1:9" ht="24" x14ac:dyDescent="0.2">
      <c r="A86" s="123" t="s">
        <v>379</v>
      </c>
      <c r="B86" s="89" t="s">
        <v>36</v>
      </c>
      <c r="C86" s="129" t="s">
        <v>8</v>
      </c>
      <c r="D86" s="129" t="s">
        <v>66</v>
      </c>
      <c r="E86" s="89" t="s">
        <v>286</v>
      </c>
      <c r="F86" s="89" t="s">
        <v>90</v>
      </c>
      <c r="G86" s="64">
        <v>0</v>
      </c>
      <c r="H86" s="64">
        <v>2300</v>
      </c>
      <c r="I86" s="64">
        <f t="shared" si="18"/>
        <v>2300</v>
      </c>
    </row>
    <row r="87" spans="1:9" ht="24" x14ac:dyDescent="0.2">
      <c r="A87" s="120" t="s">
        <v>371</v>
      </c>
      <c r="B87" s="89" t="s">
        <v>36</v>
      </c>
      <c r="C87" s="129" t="s">
        <v>8</v>
      </c>
      <c r="D87" s="129" t="s">
        <v>66</v>
      </c>
      <c r="E87" s="89" t="s">
        <v>286</v>
      </c>
      <c r="F87" s="89" t="s">
        <v>84</v>
      </c>
      <c r="G87" s="64">
        <v>1870</v>
      </c>
      <c r="H87" s="64">
        <f>3.1+5-30</f>
        <v>-21.9</v>
      </c>
      <c r="I87" s="64">
        <f t="shared" si="18"/>
        <v>1848.1</v>
      </c>
    </row>
    <row r="88" spans="1:9" x14ac:dyDescent="0.2">
      <c r="A88" s="120" t="s">
        <v>497</v>
      </c>
      <c r="B88" s="89" t="s">
        <v>36</v>
      </c>
      <c r="C88" s="129" t="s">
        <v>8</v>
      </c>
      <c r="D88" s="129" t="s">
        <v>66</v>
      </c>
      <c r="E88" s="89" t="s">
        <v>286</v>
      </c>
      <c r="F88" s="89" t="s">
        <v>84</v>
      </c>
      <c r="G88" s="64"/>
      <c r="H88" s="64">
        <f>3.1+5</f>
        <v>8.1</v>
      </c>
      <c r="I88" s="64">
        <f t="shared" si="18"/>
        <v>8.1</v>
      </c>
    </row>
    <row r="89" spans="1:9" x14ac:dyDescent="0.2">
      <c r="A89" s="118" t="s">
        <v>155</v>
      </c>
      <c r="B89" s="88" t="s">
        <v>36</v>
      </c>
      <c r="C89" s="135" t="s">
        <v>8</v>
      </c>
      <c r="D89" s="135" t="s">
        <v>66</v>
      </c>
      <c r="E89" s="88" t="s">
        <v>286</v>
      </c>
      <c r="F89" s="88" t="s">
        <v>156</v>
      </c>
      <c r="G89" s="23">
        <f>G90+G92</f>
        <v>20174.900000000001</v>
      </c>
      <c r="H89" s="23">
        <f>H90+H92</f>
        <v>35</v>
      </c>
      <c r="I89" s="23">
        <f>I90+I92</f>
        <v>20209.900000000001</v>
      </c>
    </row>
    <row r="90" spans="1:9" x14ac:dyDescent="0.2">
      <c r="A90" s="118" t="s">
        <v>170</v>
      </c>
      <c r="B90" s="88" t="s">
        <v>36</v>
      </c>
      <c r="C90" s="135" t="s">
        <v>8</v>
      </c>
      <c r="D90" s="135" t="s">
        <v>66</v>
      </c>
      <c r="E90" s="88" t="s">
        <v>286</v>
      </c>
      <c r="F90" s="88" t="s">
        <v>165</v>
      </c>
      <c r="G90" s="23">
        <f>G91</f>
        <v>20000</v>
      </c>
      <c r="H90" s="23">
        <f>H91</f>
        <v>35</v>
      </c>
      <c r="I90" s="23">
        <f>I91</f>
        <v>20035</v>
      </c>
    </row>
    <row r="91" spans="1:9" ht="63" customHeight="1" x14ac:dyDescent="0.2">
      <c r="A91" s="76" t="s">
        <v>447</v>
      </c>
      <c r="B91" s="89" t="s">
        <v>36</v>
      </c>
      <c r="C91" s="129" t="s">
        <v>8</v>
      </c>
      <c r="D91" s="129" t="s">
        <v>66</v>
      </c>
      <c r="E91" s="89" t="s">
        <v>286</v>
      </c>
      <c r="F91" s="89" t="s">
        <v>114</v>
      </c>
      <c r="G91" s="64">
        <v>20000</v>
      </c>
      <c r="H91" s="64">
        <v>35</v>
      </c>
      <c r="I91" s="64">
        <f t="shared" ref="I91" si="19">G91+H91</f>
        <v>20035</v>
      </c>
    </row>
    <row r="92" spans="1:9" x14ac:dyDescent="0.2">
      <c r="A92" s="118" t="s">
        <v>158</v>
      </c>
      <c r="B92" s="88" t="s">
        <v>36</v>
      </c>
      <c r="C92" s="135" t="s">
        <v>8</v>
      </c>
      <c r="D92" s="135" t="s">
        <v>66</v>
      </c>
      <c r="E92" s="88" t="s">
        <v>286</v>
      </c>
      <c r="F92" s="88" t="s">
        <v>157</v>
      </c>
      <c r="G92" s="23">
        <f>G93</f>
        <v>174.9</v>
      </c>
      <c r="H92" s="23">
        <f>H93</f>
        <v>0</v>
      </c>
      <c r="I92" s="23">
        <f>I93</f>
        <v>174.9</v>
      </c>
    </row>
    <row r="93" spans="1:9" x14ac:dyDescent="0.2">
      <c r="A93" s="73" t="s">
        <v>92</v>
      </c>
      <c r="B93" s="89" t="s">
        <v>36</v>
      </c>
      <c r="C93" s="129" t="s">
        <v>8</v>
      </c>
      <c r="D93" s="129" t="s">
        <v>66</v>
      </c>
      <c r="E93" s="89" t="s">
        <v>286</v>
      </c>
      <c r="F93" s="89" t="s">
        <v>93</v>
      </c>
      <c r="G93" s="64">
        <v>174.9</v>
      </c>
      <c r="H93" s="64"/>
      <c r="I93" s="64">
        <f t="shared" ref="I93" si="20">G93+H93</f>
        <v>174.9</v>
      </c>
    </row>
    <row r="94" spans="1:9" ht="36" x14ac:dyDescent="0.2">
      <c r="A94" s="159" t="s">
        <v>175</v>
      </c>
      <c r="B94" s="88" t="s">
        <v>36</v>
      </c>
      <c r="C94" s="136" t="s">
        <v>8</v>
      </c>
      <c r="D94" s="136" t="s">
        <v>66</v>
      </c>
      <c r="E94" s="88" t="s">
        <v>176</v>
      </c>
      <c r="F94" s="88"/>
      <c r="G94" s="23">
        <f>G95</f>
        <v>9367.7999999999993</v>
      </c>
      <c r="H94" s="23">
        <f t="shared" ref="H94:I94" si="21">H95</f>
        <v>30</v>
      </c>
      <c r="I94" s="23">
        <f t="shared" si="21"/>
        <v>9397.7999999999993</v>
      </c>
    </row>
    <row r="95" spans="1:9" ht="24" x14ac:dyDescent="0.2">
      <c r="A95" s="6" t="s">
        <v>146</v>
      </c>
      <c r="B95" s="88" t="s">
        <v>36</v>
      </c>
      <c r="C95" s="136" t="s">
        <v>8</v>
      </c>
      <c r="D95" s="136" t="s">
        <v>66</v>
      </c>
      <c r="E95" s="88" t="s">
        <v>176</v>
      </c>
      <c r="F95" s="88" t="s">
        <v>144</v>
      </c>
      <c r="G95" s="23">
        <f>G96</f>
        <v>9367.7999999999993</v>
      </c>
      <c r="H95" s="23">
        <f t="shared" ref="H95:I95" si="22">H96</f>
        <v>30</v>
      </c>
      <c r="I95" s="23">
        <f t="shared" si="22"/>
        <v>9397.7999999999993</v>
      </c>
    </row>
    <row r="96" spans="1:9" x14ac:dyDescent="0.2">
      <c r="A96" s="188" t="s">
        <v>149</v>
      </c>
      <c r="B96" s="139" t="s">
        <v>36</v>
      </c>
      <c r="C96" s="189">
        <v>1</v>
      </c>
      <c r="D96" s="189">
        <v>13</v>
      </c>
      <c r="E96" s="139" t="s">
        <v>176</v>
      </c>
      <c r="F96" s="139" t="s">
        <v>148</v>
      </c>
      <c r="G96" s="32">
        <f>G97+G98</f>
        <v>9367.7999999999993</v>
      </c>
      <c r="H96" s="32">
        <f>H97+H98</f>
        <v>30</v>
      </c>
      <c r="I96" s="32">
        <f>I97+I98</f>
        <v>9397.7999999999993</v>
      </c>
    </row>
    <row r="97" spans="1:9" ht="36" x14ac:dyDescent="0.2">
      <c r="A97" s="176" t="s">
        <v>372</v>
      </c>
      <c r="B97" s="89" t="s">
        <v>36</v>
      </c>
      <c r="C97" s="127">
        <v>1</v>
      </c>
      <c r="D97" s="127">
        <v>13</v>
      </c>
      <c r="E97" s="89" t="s">
        <v>176</v>
      </c>
      <c r="F97" s="89" t="s">
        <v>91</v>
      </c>
      <c r="G97" s="64">
        <v>8283.7999999999993</v>
      </c>
      <c r="H97" s="64">
        <v>0</v>
      </c>
      <c r="I97" s="64">
        <f>G97+H97</f>
        <v>8283.7999999999993</v>
      </c>
    </row>
    <row r="98" spans="1:9" x14ac:dyDescent="0.2">
      <c r="A98" s="176" t="s">
        <v>97</v>
      </c>
      <c r="B98" s="89" t="s">
        <v>36</v>
      </c>
      <c r="C98" s="127">
        <v>1</v>
      </c>
      <c r="D98" s="127">
        <v>13</v>
      </c>
      <c r="E98" s="89" t="s">
        <v>176</v>
      </c>
      <c r="F98" s="89" t="s">
        <v>98</v>
      </c>
      <c r="G98" s="64">
        <v>1084</v>
      </c>
      <c r="H98" s="64">
        <v>30</v>
      </c>
      <c r="I98" s="64">
        <f>G98+H98</f>
        <v>1114</v>
      </c>
    </row>
    <row r="99" spans="1:9" ht="24" x14ac:dyDescent="0.2">
      <c r="A99" s="188" t="s">
        <v>522</v>
      </c>
      <c r="B99" s="139" t="s">
        <v>36</v>
      </c>
      <c r="C99" s="189">
        <v>1</v>
      </c>
      <c r="D99" s="189">
        <v>13</v>
      </c>
      <c r="E99" s="139" t="s">
        <v>521</v>
      </c>
      <c r="F99" s="139"/>
      <c r="G99" s="32">
        <f t="shared" ref="G99:I100" si="23">G100</f>
        <v>100</v>
      </c>
      <c r="H99" s="32">
        <f t="shared" si="23"/>
        <v>0</v>
      </c>
      <c r="I99" s="32">
        <f t="shared" si="23"/>
        <v>100</v>
      </c>
    </row>
    <row r="100" spans="1:9" ht="24" x14ac:dyDescent="0.2">
      <c r="A100" s="6" t="s">
        <v>146</v>
      </c>
      <c r="B100" s="139" t="s">
        <v>36</v>
      </c>
      <c r="C100" s="189">
        <v>1</v>
      </c>
      <c r="D100" s="189">
        <v>13</v>
      </c>
      <c r="E100" s="139" t="s">
        <v>521</v>
      </c>
      <c r="F100" s="139" t="s">
        <v>144</v>
      </c>
      <c r="G100" s="32">
        <f t="shared" si="23"/>
        <v>100</v>
      </c>
      <c r="H100" s="32">
        <f t="shared" si="23"/>
        <v>0</v>
      </c>
      <c r="I100" s="32">
        <f t="shared" si="23"/>
        <v>100</v>
      </c>
    </row>
    <row r="101" spans="1:9" ht="24" x14ac:dyDescent="0.2">
      <c r="A101" s="176" t="s">
        <v>524</v>
      </c>
      <c r="B101" s="89" t="s">
        <v>36</v>
      </c>
      <c r="C101" s="127">
        <v>1</v>
      </c>
      <c r="D101" s="127">
        <v>13</v>
      </c>
      <c r="E101" s="89" t="s">
        <v>521</v>
      </c>
      <c r="F101" s="89" t="s">
        <v>523</v>
      </c>
      <c r="G101" s="64">
        <v>100</v>
      </c>
      <c r="H101" s="64">
        <v>0</v>
      </c>
      <c r="I101" s="64">
        <f>G101+H101</f>
        <v>100</v>
      </c>
    </row>
    <row r="102" spans="1:9" ht="48" x14ac:dyDescent="0.2">
      <c r="A102" s="212" t="s">
        <v>543</v>
      </c>
      <c r="B102" s="139" t="s">
        <v>36</v>
      </c>
      <c r="C102" s="140" t="s">
        <v>8</v>
      </c>
      <c r="D102" s="140" t="s">
        <v>66</v>
      </c>
      <c r="E102" s="227" t="s">
        <v>542</v>
      </c>
      <c r="F102" s="139"/>
      <c r="G102" s="32">
        <f>G106</f>
        <v>0</v>
      </c>
      <c r="H102" s="32">
        <f>H103+H106</f>
        <v>6.9</v>
      </c>
      <c r="I102" s="32">
        <f>I103+I106</f>
        <v>6.9</v>
      </c>
    </row>
    <row r="103" spans="1:9" ht="48" x14ac:dyDescent="0.2">
      <c r="A103" s="229" t="s">
        <v>384</v>
      </c>
      <c r="B103" s="88" t="s">
        <v>36</v>
      </c>
      <c r="C103" s="135" t="s">
        <v>8</v>
      </c>
      <c r="D103" s="140" t="s">
        <v>66</v>
      </c>
      <c r="E103" s="232" t="s">
        <v>542</v>
      </c>
      <c r="F103" s="88" t="s">
        <v>151</v>
      </c>
      <c r="G103" s="23">
        <f>G104</f>
        <v>0</v>
      </c>
      <c r="H103" s="23">
        <f>H104</f>
        <v>3.8</v>
      </c>
      <c r="I103" s="23">
        <f>I104</f>
        <v>3.8</v>
      </c>
    </row>
    <row r="104" spans="1:9" ht="24" x14ac:dyDescent="0.2">
      <c r="A104" s="229" t="s">
        <v>152</v>
      </c>
      <c r="B104" s="88" t="s">
        <v>36</v>
      </c>
      <c r="C104" s="135" t="s">
        <v>8</v>
      </c>
      <c r="D104" s="140" t="s">
        <v>66</v>
      </c>
      <c r="E104" s="232" t="s">
        <v>542</v>
      </c>
      <c r="F104" s="88" t="s">
        <v>150</v>
      </c>
      <c r="G104" s="23">
        <f>G105+G106</f>
        <v>0</v>
      </c>
      <c r="H104" s="23">
        <f>H105</f>
        <v>3.8</v>
      </c>
      <c r="I104" s="23">
        <f>I105</f>
        <v>3.8</v>
      </c>
    </row>
    <row r="105" spans="1:9" ht="24" x14ac:dyDescent="0.2">
      <c r="A105" s="230" t="s">
        <v>378</v>
      </c>
      <c r="B105" s="89" t="s">
        <v>36</v>
      </c>
      <c r="C105" s="129" t="s">
        <v>8</v>
      </c>
      <c r="D105" s="129" t="s">
        <v>66</v>
      </c>
      <c r="E105" s="231" t="s">
        <v>542</v>
      </c>
      <c r="F105" s="89" t="s">
        <v>85</v>
      </c>
      <c r="G105" s="64"/>
      <c r="H105" s="64">
        <v>3.8</v>
      </c>
      <c r="I105" s="64">
        <f>H105</f>
        <v>3.8</v>
      </c>
    </row>
    <row r="106" spans="1:9" ht="24" x14ac:dyDescent="0.2">
      <c r="A106" s="106" t="s">
        <v>367</v>
      </c>
      <c r="B106" s="139" t="s">
        <v>36</v>
      </c>
      <c r="C106" s="140" t="s">
        <v>8</v>
      </c>
      <c r="D106" s="140" t="s">
        <v>66</v>
      </c>
      <c r="E106" s="227" t="s">
        <v>542</v>
      </c>
      <c r="F106" s="88" t="s">
        <v>153</v>
      </c>
      <c r="G106" s="32">
        <f t="shared" ref="G106:I107" si="24">G107</f>
        <v>0</v>
      </c>
      <c r="H106" s="32">
        <f t="shared" si="24"/>
        <v>3.1</v>
      </c>
      <c r="I106" s="32">
        <f t="shared" si="24"/>
        <v>3.1</v>
      </c>
    </row>
    <row r="107" spans="1:9" ht="24" x14ac:dyDescent="0.2">
      <c r="A107" s="106" t="s">
        <v>368</v>
      </c>
      <c r="B107" s="88" t="s">
        <v>36</v>
      </c>
      <c r="C107" s="136" t="s">
        <v>8</v>
      </c>
      <c r="D107" s="136" t="s">
        <v>66</v>
      </c>
      <c r="E107" s="227" t="s">
        <v>542</v>
      </c>
      <c r="F107" s="88" t="s">
        <v>154</v>
      </c>
      <c r="G107" s="32">
        <f t="shared" si="24"/>
        <v>0</v>
      </c>
      <c r="H107" s="32">
        <f t="shared" si="24"/>
        <v>3.1</v>
      </c>
      <c r="I107" s="32">
        <f t="shared" si="24"/>
        <v>3.1</v>
      </c>
    </row>
    <row r="108" spans="1:9" ht="36" x14ac:dyDescent="0.2">
      <c r="A108" s="119" t="s">
        <v>345</v>
      </c>
      <c r="B108" s="89" t="s">
        <v>36</v>
      </c>
      <c r="C108" s="129" t="s">
        <v>8</v>
      </c>
      <c r="D108" s="129" t="s">
        <v>66</v>
      </c>
      <c r="E108" s="228" t="s">
        <v>542</v>
      </c>
      <c r="F108" s="89" t="s">
        <v>84</v>
      </c>
      <c r="G108" s="64"/>
      <c r="H108" s="64">
        <v>3.1</v>
      </c>
      <c r="I108" s="64">
        <f>H108</f>
        <v>3.1</v>
      </c>
    </row>
    <row r="109" spans="1:9" ht="24" x14ac:dyDescent="0.2">
      <c r="A109" s="39" t="s">
        <v>48</v>
      </c>
      <c r="B109" s="20" t="s">
        <v>36</v>
      </c>
      <c r="C109" s="21" t="s">
        <v>9</v>
      </c>
      <c r="D109" s="21" t="s">
        <v>55</v>
      </c>
      <c r="E109" s="20"/>
      <c r="F109" s="20" t="s">
        <v>7</v>
      </c>
      <c r="G109" s="29">
        <f>G110+G149+G134</f>
        <v>13180</v>
      </c>
      <c r="H109" s="29">
        <f>H110+H149+H134</f>
        <v>17.7</v>
      </c>
      <c r="I109" s="29">
        <f>I110+I149+I134</f>
        <v>13197.699999999999</v>
      </c>
    </row>
    <row r="110" spans="1:9" x14ac:dyDescent="0.2">
      <c r="A110" s="5" t="s">
        <v>23</v>
      </c>
      <c r="B110" s="88" t="s">
        <v>36</v>
      </c>
      <c r="C110" s="125">
        <v>3</v>
      </c>
      <c r="D110" s="125">
        <v>2</v>
      </c>
      <c r="E110" s="88" t="s">
        <v>7</v>
      </c>
      <c r="F110" s="88" t="s">
        <v>7</v>
      </c>
      <c r="G110" s="30">
        <f t="shared" ref="G110:I111" si="25">G111</f>
        <v>1725.6</v>
      </c>
      <c r="H110" s="30">
        <f t="shared" si="25"/>
        <v>0</v>
      </c>
      <c r="I110" s="30">
        <f t="shared" si="25"/>
        <v>1725.6</v>
      </c>
    </row>
    <row r="111" spans="1:9" x14ac:dyDescent="0.2">
      <c r="A111" s="5" t="s">
        <v>128</v>
      </c>
      <c r="B111" s="88" t="s">
        <v>36</v>
      </c>
      <c r="C111" s="136" t="s">
        <v>9</v>
      </c>
      <c r="D111" s="136" t="s">
        <v>18</v>
      </c>
      <c r="E111" s="88" t="s">
        <v>127</v>
      </c>
      <c r="F111" s="88" t="s">
        <v>7</v>
      </c>
      <c r="G111" s="30">
        <f t="shared" si="25"/>
        <v>1725.6</v>
      </c>
      <c r="H111" s="30">
        <f t="shared" si="25"/>
        <v>0</v>
      </c>
      <c r="I111" s="30">
        <f t="shared" si="25"/>
        <v>1725.6</v>
      </c>
    </row>
    <row r="112" spans="1:9" ht="24" x14ac:dyDescent="0.2">
      <c r="A112" s="5" t="s">
        <v>181</v>
      </c>
      <c r="B112" s="88" t="s">
        <v>36</v>
      </c>
      <c r="C112" s="136" t="s">
        <v>9</v>
      </c>
      <c r="D112" s="136" t="s">
        <v>18</v>
      </c>
      <c r="E112" s="88" t="s">
        <v>301</v>
      </c>
      <c r="F112" s="88" t="s">
        <v>7</v>
      </c>
      <c r="G112" s="30">
        <f>G130+G125+G121+G117+G113</f>
        <v>1725.6</v>
      </c>
      <c r="H112" s="30">
        <f>H130+H125+H121+H117+H113</f>
        <v>0</v>
      </c>
      <c r="I112" s="30">
        <f>I130+I125+I121+I117+I113</f>
        <v>1725.6</v>
      </c>
    </row>
    <row r="113" spans="1:9" ht="24" x14ac:dyDescent="0.2">
      <c r="A113" s="87" t="s">
        <v>303</v>
      </c>
      <c r="B113" s="88" t="s">
        <v>36</v>
      </c>
      <c r="C113" s="136" t="s">
        <v>9</v>
      </c>
      <c r="D113" s="136" t="s">
        <v>18</v>
      </c>
      <c r="E113" s="88" t="s">
        <v>302</v>
      </c>
      <c r="F113" s="88"/>
      <c r="G113" s="30">
        <f t="shared" ref="G113:I115" si="26">G114</f>
        <v>1396</v>
      </c>
      <c r="H113" s="30">
        <f t="shared" si="26"/>
        <v>0</v>
      </c>
      <c r="I113" s="30">
        <f t="shared" si="26"/>
        <v>1396</v>
      </c>
    </row>
    <row r="114" spans="1:9" ht="24" x14ac:dyDescent="0.2">
      <c r="A114" s="106" t="s">
        <v>367</v>
      </c>
      <c r="B114" s="88" t="s">
        <v>36</v>
      </c>
      <c r="C114" s="136" t="s">
        <v>9</v>
      </c>
      <c r="D114" s="136" t="s">
        <v>18</v>
      </c>
      <c r="E114" s="88" t="s">
        <v>302</v>
      </c>
      <c r="F114" s="88" t="s">
        <v>153</v>
      </c>
      <c r="G114" s="23">
        <f t="shared" si="26"/>
        <v>1396</v>
      </c>
      <c r="H114" s="23">
        <f t="shared" si="26"/>
        <v>0</v>
      </c>
      <c r="I114" s="23">
        <f t="shared" si="26"/>
        <v>1396</v>
      </c>
    </row>
    <row r="115" spans="1:9" ht="24" x14ac:dyDescent="0.2">
      <c r="A115" s="106" t="s">
        <v>368</v>
      </c>
      <c r="B115" s="88" t="s">
        <v>36</v>
      </c>
      <c r="C115" s="136" t="s">
        <v>9</v>
      </c>
      <c r="D115" s="136" t="s">
        <v>18</v>
      </c>
      <c r="E115" s="88" t="s">
        <v>302</v>
      </c>
      <c r="F115" s="88" t="s">
        <v>154</v>
      </c>
      <c r="G115" s="23">
        <f t="shared" si="26"/>
        <v>1396</v>
      </c>
      <c r="H115" s="23">
        <f t="shared" si="26"/>
        <v>0</v>
      </c>
      <c r="I115" s="23">
        <f t="shared" si="26"/>
        <v>1396</v>
      </c>
    </row>
    <row r="116" spans="1:9" ht="25.5" customHeight="1" x14ac:dyDescent="0.2">
      <c r="A116" s="119" t="s">
        <v>345</v>
      </c>
      <c r="B116" s="89" t="s">
        <v>36</v>
      </c>
      <c r="C116" s="129" t="s">
        <v>9</v>
      </c>
      <c r="D116" s="129" t="s">
        <v>18</v>
      </c>
      <c r="E116" s="89" t="s">
        <v>302</v>
      </c>
      <c r="F116" s="89" t="s">
        <v>84</v>
      </c>
      <c r="G116" s="64">
        <v>1396</v>
      </c>
      <c r="H116" s="64">
        <v>0</v>
      </c>
      <c r="I116" s="64">
        <f t="shared" ref="I116" si="27">G116+H116</f>
        <v>1396</v>
      </c>
    </row>
    <row r="117" spans="1:9" ht="24" x14ac:dyDescent="0.2">
      <c r="A117" s="87" t="s">
        <v>304</v>
      </c>
      <c r="B117" s="88" t="s">
        <v>36</v>
      </c>
      <c r="C117" s="136" t="s">
        <v>9</v>
      </c>
      <c r="D117" s="136" t="s">
        <v>18</v>
      </c>
      <c r="E117" s="88" t="s">
        <v>308</v>
      </c>
      <c r="F117" s="88"/>
      <c r="G117" s="30">
        <f t="shared" ref="G117:I119" si="28">G118</f>
        <v>17</v>
      </c>
      <c r="H117" s="30">
        <f t="shared" si="28"/>
        <v>0</v>
      </c>
      <c r="I117" s="30">
        <f t="shared" si="28"/>
        <v>17</v>
      </c>
    </row>
    <row r="118" spans="1:9" ht="24" x14ac:dyDescent="0.2">
      <c r="A118" s="106" t="s">
        <v>367</v>
      </c>
      <c r="B118" s="88" t="s">
        <v>36</v>
      </c>
      <c r="C118" s="136" t="s">
        <v>9</v>
      </c>
      <c r="D118" s="136" t="s">
        <v>18</v>
      </c>
      <c r="E118" s="88" t="s">
        <v>308</v>
      </c>
      <c r="F118" s="88" t="s">
        <v>153</v>
      </c>
      <c r="G118" s="23">
        <f t="shared" si="28"/>
        <v>17</v>
      </c>
      <c r="H118" s="23">
        <f t="shared" si="28"/>
        <v>0</v>
      </c>
      <c r="I118" s="23">
        <f t="shared" si="28"/>
        <v>17</v>
      </c>
    </row>
    <row r="119" spans="1:9" ht="24" x14ac:dyDescent="0.2">
      <c r="A119" s="106" t="s">
        <v>368</v>
      </c>
      <c r="B119" s="88" t="s">
        <v>36</v>
      </c>
      <c r="C119" s="136" t="s">
        <v>9</v>
      </c>
      <c r="D119" s="136" t="s">
        <v>18</v>
      </c>
      <c r="E119" s="88" t="s">
        <v>308</v>
      </c>
      <c r="F119" s="88" t="s">
        <v>154</v>
      </c>
      <c r="G119" s="23">
        <f t="shared" si="28"/>
        <v>17</v>
      </c>
      <c r="H119" s="23">
        <f t="shared" si="28"/>
        <v>0</v>
      </c>
      <c r="I119" s="23">
        <f t="shared" si="28"/>
        <v>17</v>
      </c>
    </row>
    <row r="120" spans="1:9" ht="24" x14ac:dyDescent="0.2">
      <c r="A120" s="119" t="s">
        <v>371</v>
      </c>
      <c r="B120" s="89" t="s">
        <v>36</v>
      </c>
      <c r="C120" s="129" t="s">
        <v>9</v>
      </c>
      <c r="D120" s="129" t="s">
        <v>18</v>
      </c>
      <c r="E120" s="89" t="s">
        <v>308</v>
      </c>
      <c r="F120" s="89" t="s">
        <v>84</v>
      </c>
      <c r="G120" s="64">
        <v>17</v>
      </c>
      <c r="H120" s="64"/>
      <c r="I120" s="64">
        <f t="shared" ref="I120" si="29">G120+H120</f>
        <v>17</v>
      </c>
    </row>
    <row r="121" spans="1:9" x14ac:dyDescent="0.2">
      <c r="A121" s="87" t="s">
        <v>305</v>
      </c>
      <c r="B121" s="88" t="s">
        <v>36</v>
      </c>
      <c r="C121" s="136" t="s">
        <v>9</v>
      </c>
      <c r="D121" s="136" t="s">
        <v>18</v>
      </c>
      <c r="E121" s="88" t="s">
        <v>309</v>
      </c>
      <c r="F121" s="88"/>
      <c r="G121" s="30">
        <f t="shared" ref="G121:I123" si="30">G122</f>
        <v>75</v>
      </c>
      <c r="H121" s="30">
        <f t="shared" si="30"/>
        <v>0</v>
      </c>
      <c r="I121" s="30">
        <f t="shared" si="30"/>
        <v>75</v>
      </c>
    </row>
    <row r="122" spans="1:9" ht="24" x14ac:dyDescent="0.2">
      <c r="A122" s="106" t="s">
        <v>367</v>
      </c>
      <c r="B122" s="88" t="s">
        <v>36</v>
      </c>
      <c r="C122" s="136" t="s">
        <v>9</v>
      </c>
      <c r="D122" s="136" t="s">
        <v>18</v>
      </c>
      <c r="E122" s="88" t="s">
        <v>309</v>
      </c>
      <c r="F122" s="88" t="s">
        <v>153</v>
      </c>
      <c r="G122" s="23">
        <f t="shared" si="30"/>
        <v>75</v>
      </c>
      <c r="H122" s="23">
        <f t="shared" si="30"/>
        <v>0</v>
      </c>
      <c r="I122" s="23">
        <f t="shared" si="30"/>
        <v>75</v>
      </c>
    </row>
    <row r="123" spans="1:9" ht="24" x14ac:dyDescent="0.2">
      <c r="A123" s="106" t="s">
        <v>368</v>
      </c>
      <c r="B123" s="88" t="s">
        <v>36</v>
      </c>
      <c r="C123" s="136" t="s">
        <v>9</v>
      </c>
      <c r="D123" s="136" t="s">
        <v>18</v>
      </c>
      <c r="E123" s="88" t="s">
        <v>309</v>
      </c>
      <c r="F123" s="88" t="s">
        <v>154</v>
      </c>
      <c r="G123" s="23">
        <f t="shared" si="30"/>
        <v>75</v>
      </c>
      <c r="H123" s="23">
        <f t="shared" si="30"/>
        <v>0</v>
      </c>
      <c r="I123" s="23">
        <f t="shared" si="30"/>
        <v>75</v>
      </c>
    </row>
    <row r="124" spans="1:9" ht="24" x14ac:dyDescent="0.2">
      <c r="A124" s="119" t="s">
        <v>371</v>
      </c>
      <c r="B124" s="89" t="s">
        <v>36</v>
      </c>
      <c r="C124" s="129" t="s">
        <v>9</v>
      </c>
      <c r="D124" s="129" t="s">
        <v>18</v>
      </c>
      <c r="E124" s="89" t="s">
        <v>309</v>
      </c>
      <c r="F124" s="89" t="s">
        <v>84</v>
      </c>
      <c r="G124" s="64">
        <v>75</v>
      </c>
      <c r="H124" s="64"/>
      <c r="I124" s="64">
        <f t="shared" ref="I124" si="31">G124+H124</f>
        <v>75</v>
      </c>
    </row>
    <row r="125" spans="1:9" x14ac:dyDescent="0.2">
      <c r="A125" s="87" t="s">
        <v>306</v>
      </c>
      <c r="B125" s="88" t="s">
        <v>36</v>
      </c>
      <c r="C125" s="136" t="s">
        <v>9</v>
      </c>
      <c r="D125" s="136" t="s">
        <v>18</v>
      </c>
      <c r="E125" s="88" t="s">
        <v>310</v>
      </c>
      <c r="F125" s="88"/>
      <c r="G125" s="30">
        <f t="shared" ref="G125:I126" si="32">G126</f>
        <v>112</v>
      </c>
      <c r="H125" s="30">
        <f t="shared" si="32"/>
        <v>0</v>
      </c>
      <c r="I125" s="30">
        <f>I126+I129</f>
        <v>112</v>
      </c>
    </row>
    <row r="126" spans="1:9" ht="24" x14ac:dyDescent="0.2">
      <c r="A126" s="106" t="s">
        <v>367</v>
      </c>
      <c r="B126" s="88" t="s">
        <v>36</v>
      </c>
      <c r="C126" s="136" t="s">
        <v>9</v>
      </c>
      <c r="D126" s="136" t="s">
        <v>18</v>
      </c>
      <c r="E126" s="88" t="s">
        <v>310</v>
      </c>
      <c r="F126" s="88" t="s">
        <v>153</v>
      </c>
      <c r="G126" s="23">
        <f t="shared" si="32"/>
        <v>112</v>
      </c>
      <c r="H126" s="23">
        <f t="shared" si="32"/>
        <v>0</v>
      </c>
      <c r="I126" s="23">
        <f t="shared" si="32"/>
        <v>83</v>
      </c>
    </row>
    <row r="127" spans="1:9" ht="24" x14ac:dyDescent="0.2">
      <c r="A127" s="106" t="s">
        <v>368</v>
      </c>
      <c r="B127" s="88" t="s">
        <v>36</v>
      </c>
      <c r="C127" s="136" t="s">
        <v>9</v>
      </c>
      <c r="D127" s="136" t="s">
        <v>18</v>
      </c>
      <c r="E127" s="88" t="s">
        <v>310</v>
      </c>
      <c r="F127" s="88" t="s">
        <v>154</v>
      </c>
      <c r="G127" s="23">
        <f>G128+G129</f>
        <v>112</v>
      </c>
      <c r="H127" s="23">
        <f t="shared" ref="H127" si="33">H128+H129</f>
        <v>0</v>
      </c>
      <c r="I127" s="23">
        <f>I128</f>
        <v>83</v>
      </c>
    </row>
    <row r="128" spans="1:9" ht="24" x14ac:dyDescent="0.2">
      <c r="A128" s="119" t="s">
        <v>371</v>
      </c>
      <c r="B128" s="89" t="s">
        <v>36</v>
      </c>
      <c r="C128" s="129" t="s">
        <v>9</v>
      </c>
      <c r="D128" s="129" t="s">
        <v>18</v>
      </c>
      <c r="E128" s="89" t="s">
        <v>310</v>
      </c>
      <c r="F128" s="89" t="s">
        <v>84</v>
      </c>
      <c r="G128" s="64">
        <v>112</v>
      </c>
      <c r="H128" s="64">
        <v>-29</v>
      </c>
      <c r="I128" s="64">
        <f t="shared" ref="I128" si="34">G128+H128</f>
        <v>83</v>
      </c>
    </row>
    <row r="129" spans="1:9" x14ac:dyDescent="0.2">
      <c r="A129" s="120" t="s">
        <v>518</v>
      </c>
      <c r="B129" s="89" t="s">
        <v>36</v>
      </c>
      <c r="C129" s="129" t="s">
        <v>9</v>
      </c>
      <c r="D129" s="129" t="s">
        <v>18</v>
      </c>
      <c r="E129" s="89" t="s">
        <v>310</v>
      </c>
      <c r="F129" s="89" t="s">
        <v>118</v>
      </c>
      <c r="G129" s="64"/>
      <c r="H129" s="64">
        <v>29</v>
      </c>
      <c r="I129" s="64">
        <f t="shared" ref="I129" si="35">G129+H129</f>
        <v>29</v>
      </c>
    </row>
    <row r="130" spans="1:9" x14ac:dyDescent="0.2">
      <c r="A130" s="87" t="s">
        <v>307</v>
      </c>
      <c r="B130" s="88" t="s">
        <v>36</v>
      </c>
      <c r="C130" s="136" t="s">
        <v>9</v>
      </c>
      <c r="D130" s="136" t="s">
        <v>18</v>
      </c>
      <c r="E130" s="88" t="s">
        <v>311</v>
      </c>
      <c r="F130" s="88"/>
      <c r="G130" s="30">
        <f t="shared" ref="G130:I132" si="36">G131</f>
        <v>125.6</v>
      </c>
      <c r="H130" s="30">
        <f t="shared" si="36"/>
        <v>0</v>
      </c>
      <c r="I130" s="30">
        <f t="shared" si="36"/>
        <v>125.6</v>
      </c>
    </row>
    <row r="131" spans="1:9" ht="24" x14ac:dyDescent="0.2">
      <c r="A131" s="106" t="s">
        <v>367</v>
      </c>
      <c r="B131" s="88" t="s">
        <v>36</v>
      </c>
      <c r="C131" s="136" t="s">
        <v>9</v>
      </c>
      <c r="D131" s="136" t="s">
        <v>18</v>
      </c>
      <c r="E131" s="88" t="s">
        <v>311</v>
      </c>
      <c r="F131" s="88" t="s">
        <v>153</v>
      </c>
      <c r="G131" s="23">
        <f t="shared" si="36"/>
        <v>125.6</v>
      </c>
      <c r="H131" s="23">
        <f t="shared" si="36"/>
        <v>0</v>
      </c>
      <c r="I131" s="23">
        <f t="shared" si="36"/>
        <v>125.6</v>
      </c>
    </row>
    <row r="132" spans="1:9" ht="24" x14ac:dyDescent="0.2">
      <c r="A132" s="106" t="s">
        <v>368</v>
      </c>
      <c r="B132" s="88" t="s">
        <v>36</v>
      </c>
      <c r="C132" s="136" t="s">
        <v>9</v>
      </c>
      <c r="D132" s="136" t="s">
        <v>18</v>
      </c>
      <c r="E132" s="88" t="s">
        <v>311</v>
      </c>
      <c r="F132" s="88" t="s">
        <v>154</v>
      </c>
      <c r="G132" s="23">
        <f t="shared" si="36"/>
        <v>125.6</v>
      </c>
      <c r="H132" s="23">
        <f t="shared" si="36"/>
        <v>0</v>
      </c>
      <c r="I132" s="23">
        <f t="shared" si="36"/>
        <v>125.6</v>
      </c>
    </row>
    <row r="133" spans="1:9" ht="24" x14ac:dyDescent="0.2">
      <c r="A133" s="119" t="s">
        <v>371</v>
      </c>
      <c r="B133" s="89" t="s">
        <v>36</v>
      </c>
      <c r="C133" s="129" t="s">
        <v>9</v>
      </c>
      <c r="D133" s="129" t="s">
        <v>18</v>
      </c>
      <c r="E133" s="89" t="s">
        <v>311</v>
      </c>
      <c r="F133" s="89" t="s">
        <v>84</v>
      </c>
      <c r="G133" s="64">
        <v>125.6</v>
      </c>
      <c r="H133" s="64">
        <v>0</v>
      </c>
      <c r="I133" s="64">
        <f t="shared" ref="I133" si="37">G133+H133</f>
        <v>125.6</v>
      </c>
    </row>
    <row r="134" spans="1:9" ht="24" x14ac:dyDescent="0.2">
      <c r="A134" s="5" t="s">
        <v>57</v>
      </c>
      <c r="B134" s="11" t="s">
        <v>36</v>
      </c>
      <c r="C134" s="10">
        <v>3</v>
      </c>
      <c r="D134" s="10">
        <v>9</v>
      </c>
      <c r="E134" s="11" t="s">
        <v>7</v>
      </c>
      <c r="F134" s="11" t="s">
        <v>7</v>
      </c>
      <c r="G134" s="23">
        <f>G136</f>
        <v>11164.4</v>
      </c>
      <c r="H134" s="23">
        <f>H136</f>
        <v>17.7</v>
      </c>
      <c r="I134" s="23">
        <f>I136</f>
        <v>11182.099999999999</v>
      </c>
    </row>
    <row r="135" spans="1:9" x14ac:dyDescent="0.2">
      <c r="A135" s="5" t="s">
        <v>128</v>
      </c>
      <c r="B135" s="11" t="s">
        <v>36</v>
      </c>
      <c r="C135" s="10">
        <v>3</v>
      </c>
      <c r="D135" s="10">
        <v>9</v>
      </c>
      <c r="E135" s="11" t="s">
        <v>127</v>
      </c>
      <c r="F135" s="11"/>
      <c r="G135" s="23">
        <f>G136</f>
        <v>11164.4</v>
      </c>
      <c r="H135" s="23">
        <f>H136</f>
        <v>17.7</v>
      </c>
      <c r="I135" s="23">
        <f>I136</f>
        <v>11182.099999999999</v>
      </c>
    </row>
    <row r="136" spans="1:9" ht="24" x14ac:dyDescent="0.2">
      <c r="A136" s="5" t="s">
        <v>192</v>
      </c>
      <c r="B136" s="11" t="s">
        <v>36</v>
      </c>
      <c r="C136" s="13" t="s">
        <v>9</v>
      </c>
      <c r="D136" s="13" t="s">
        <v>13</v>
      </c>
      <c r="E136" s="11" t="s">
        <v>193</v>
      </c>
      <c r="F136" s="11" t="s">
        <v>7</v>
      </c>
      <c r="G136" s="23">
        <f>G137+G144</f>
        <v>11164.4</v>
      </c>
      <c r="H136" s="23">
        <f>H137+H144</f>
        <v>17.7</v>
      </c>
      <c r="I136" s="23">
        <f>I137+I144</f>
        <v>11182.099999999999</v>
      </c>
    </row>
    <row r="137" spans="1:9" ht="48" x14ac:dyDescent="0.2">
      <c r="A137" s="69" t="s">
        <v>384</v>
      </c>
      <c r="B137" s="11" t="s">
        <v>36</v>
      </c>
      <c r="C137" s="10">
        <v>3</v>
      </c>
      <c r="D137" s="10">
        <v>9</v>
      </c>
      <c r="E137" s="11" t="s">
        <v>193</v>
      </c>
      <c r="F137" s="11" t="s">
        <v>151</v>
      </c>
      <c r="G137" s="23">
        <f>G138+G141</f>
        <v>10395.299999999999</v>
      </c>
      <c r="H137" s="23">
        <f t="shared" ref="H137:I137" si="38">H138+H141</f>
        <v>0</v>
      </c>
      <c r="I137" s="23">
        <f t="shared" si="38"/>
        <v>10395.299999999999</v>
      </c>
    </row>
    <row r="138" spans="1:9" ht="24" x14ac:dyDescent="0.2">
      <c r="A138" s="5" t="s">
        <v>460</v>
      </c>
      <c r="B138" s="11" t="s">
        <v>36</v>
      </c>
      <c r="C138" s="10">
        <v>3</v>
      </c>
      <c r="D138" s="10">
        <v>9</v>
      </c>
      <c r="E138" s="11" t="s">
        <v>193</v>
      </c>
      <c r="F138" s="11" t="s">
        <v>457</v>
      </c>
      <c r="G138" s="23">
        <f>G139+G140</f>
        <v>0</v>
      </c>
      <c r="H138" s="23">
        <f t="shared" ref="H138:I138" si="39">H139+H140</f>
        <v>10395.299999999999</v>
      </c>
      <c r="I138" s="23">
        <f t="shared" si="39"/>
        <v>10395.299999999999</v>
      </c>
    </row>
    <row r="139" spans="1:9" ht="29.25" customHeight="1" x14ac:dyDescent="0.2">
      <c r="A139" s="71" t="s">
        <v>461</v>
      </c>
      <c r="B139" s="62" t="s">
        <v>36</v>
      </c>
      <c r="C139" s="67">
        <v>3</v>
      </c>
      <c r="D139" s="67">
        <v>9</v>
      </c>
      <c r="E139" s="62" t="s">
        <v>193</v>
      </c>
      <c r="F139" s="68" t="s">
        <v>459</v>
      </c>
      <c r="G139" s="64">
        <v>0</v>
      </c>
      <c r="H139" s="64">
        <v>10256.9</v>
      </c>
      <c r="I139" s="64">
        <f t="shared" ref="I139:I140" si="40">G139+H139</f>
        <v>10256.9</v>
      </c>
    </row>
    <row r="140" spans="1:9" ht="29.25" customHeight="1" x14ac:dyDescent="0.2">
      <c r="A140" s="71" t="s">
        <v>463</v>
      </c>
      <c r="B140" s="62" t="s">
        <v>36</v>
      </c>
      <c r="C140" s="67">
        <v>3</v>
      </c>
      <c r="D140" s="67">
        <v>9</v>
      </c>
      <c r="E140" s="62" t="s">
        <v>193</v>
      </c>
      <c r="F140" s="68" t="s">
        <v>462</v>
      </c>
      <c r="G140" s="64">
        <v>0</v>
      </c>
      <c r="H140" s="64">
        <v>138.4</v>
      </c>
      <c r="I140" s="64">
        <f t="shared" si="40"/>
        <v>138.4</v>
      </c>
    </row>
    <row r="141" spans="1:9" ht="24" hidden="1" x14ac:dyDescent="0.2">
      <c r="A141" s="5" t="s">
        <v>152</v>
      </c>
      <c r="B141" s="11" t="s">
        <v>36</v>
      </c>
      <c r="C141" s="10">
        <v>3</v>
      </c>
      <c r="D141" s="10">
        <v>9</v>
      </c>
      <c r="E141" s="11" t="s">
        <v>193</v>
      </c>
      <c r="F141" s="11" t="s">
        <v>150</v>
      </c>
      <c r="G141" s="23">
        <f>SUM(G142:G143)</f>
        <v>10395.299999999999</v>
      </c>
      <c r="H141" s="23">
        <f>SUM(H142:H143)</f>
        <v>-10395.299999999999</v>
      </c>
      <c r="I141" s="23">
        <f>SUM(I142:I143)</f>
        <v>0</v>
      </c>
    </row>
    <row r="142" spans="1:9" ht="25.5" hidden="1" x14ac:dyDescent="0.2">
      <c r="A142" s="71" t="s">
        <v>374</v>
      </c>
      <c r="B142" s="62" t="s">
        <v>36</v>
      </c>
      <c r="C142" s="67">
        <v>3</v>
      </c>
      <c r="D142" s="67">
        <v>9</v>
      </c>
      <c r="E142" s="62" t="s">
        <v>193</v>
      </c>
      <c r="F142" s="68" t="s">
        <v>85</v>
      </c>
      <c r="G142" s="64">
        <v>10256.9</v>
      </c>
      <c r="H142" s="64">
        <v>-10256.9</v>
      </c>
      <c r="I142" s="64">
        <f t="shared" ref="I142:I143" si="41">G142+H142</f>
        <v>0</v>
      </c>
    </row>
    <row r="143" spans="1:9" ht="25.5" hidden="1" x14ac:dyDescent="0.2">
      <c r="A143" s="71" t="s">
        <v>375</v>
      </c>
      <c r="B143" s="62" t="s">
        <v>36</v>
      </c>
      <c r="C143" s="67">
        <v>3</v>
      </c>
      <c r="D143" s="67">
        <v>9</v>
      </c>
      <c r="E143" s="62" t="s">
        <v>193</v>
      </c>
      <c r="F143" s="68" t="s">
        <v>86</v>
      </c>
      <c r="G143" s="64">
        <v>138.4</v>
      </c>
      <c r="H143" s="64">
        <v>-138.4</v>
      </c>
      <c r="I143" s="64">
        <f t="shared" si="41"/>
        <v>0</v>
      </c>
    </row>
    <row r="144" spans="1:9" ht="25.5" x14ac:dyDescent="0.2">
      <c r="A144" s="103" t="s">
        <v>367</v>
      </c>
      <c r="B144" s="11" t="s">
        <v>36</v>
      </c>
      <c r="C144" s="10">
        <v>3</v>
      </c>
      <c r="D144" s="10">
        <v>9</v>
      </c>
      <c r="E144" s="11" t="s">
        <v>193</v>
      </c>
      <c r="F144" s="45" t="s">
        <v>153</v>
      </c>
      <c r="G144" s="23">
        <f>G145</f>
        <v>769.1</v>
      </c>
      <c r="H144" s="23">
        <f>H145</f>
        <v>17.7</v>
      </c>
      <c r="I144" s="23">
        <f>I145</f>
        <v>786.80000000000007</v>
      </c>
    </row>
    <row r="145" spans="1:9" ht="25.5" x14ac:dyDescent="0.2">
      <c r="A145" s="103" t="s">
        <v>368</v>
      </c>
      <c r="B145" s="11" t="s">
        <v>36</v>
      </c>
      <c r="C145" s="10">
        <v>3</v>
      </c>
      <c r="D145" s="10">
        <v>9</v>
      </c>
      <c r="E145" s="11" t="s">
        <v>193</v>
      </c>
      <c r="F145" s="45" t="s">
        <v>154</v>
      </c>
      <c r="G145" s="23">
        <f>SUM(G146:G147)</f>
        <v>769.1</v>
      </c>
      <c r="H145" s="23">
        <f>SUM(H146:H147)</f>
        <v>17.7</v>
      </c>
      <c r="I145" s="23">
        <f>SUM(I146:I147)</f>
        <v>786.80000000000007</v>
      </c>
    </row>
    <row r="146" spans="1:9" ht="25.5" x14ac:dyDescent="0.2">
      <c r="A146" s="105" t="s">
        <v>112</v>
      </c>
      <c r="B146" s="62" t="s">
        <v>36</v>
      </c>
      <c r="C146" s="67">
        <v>3</v>
      </c>
      <c r="D146" s="67">
        <v>9</v>
      </c>
      <c r="E146" s="62" t="s">
        <v>193</v>
      </c>
      <c r="F146" s="68" t="s">
        <v>113</v>
      </c>
      <c r="G146" s="64">
        <v>113.1</v>
      </c>
      <c r="H146" s="64"/>
      <c r="I146" s="64">
        <f t="shared" ref="I146:I148" si="42">G146+H146</f>
        <v>113.1</v>
      </c>
    </row>
    <row r="147" spans="1:9" ht="25.5" x14ac:dyDescent="0.2">
      <c r="A147" s="75" t="s">
        <v>371</v>
      </c>
      <c r="B147" s="62" t="s">
        <v>36</v>
      </c>
      <c r="C147" s="67">
        <v>3</v>
      </c>
      <c r="D147" s="67">
        <v>9</v>
      </c>
      <c r="E147" s="62" t="s">
        <v>193</v>
      </c>
      <c r="F147" s="68" t="s">
        <v>84</v>
      </c>
      <c r="G147" s="64">
        <v>656</v>
      </c>
      <c r="H147" s="64">
        <v>17.7</v>
      </c>
      <c r="I147" s="64">
        <f t="shared" si="42"/>
        <v>673.7</v>
      </c>
    </row>
    <row r="148" spans="1:9" x14ac:dyDescent="0.2">
      <c r="A148" s="120" t="s">
        <v>497</v>
      </c>
      <c r="B148" s="62" t="s">
        <v>36</v>
      </c>
      <c r="C148" s="67">
        <v>3</v>
      </c>
      <c r="D148" s="67">
        <v>9</v>
      </c>
      <c r="E148" s="62" t="s">
        <v>193</v>
      </c>
      <c r="F148" s="68" t="s">
        <v>84</v>
      </c>
      <c r="G148" s="64"/>
      <c r="H148" s="64">
        <v>17.7</v>
      </c>
      <c r="I148" s="64">
        <f t="shared" si="42"/>
        <v>17.7</v>
      </c>
    </row>
    <row r="149" spans="1:9" ht="24" x14ac:dyDescent="0.2">
      <c r="A149" s="18" t="s">
        <v>435</v>
      </c>
      <c r="B149" s="139" t="s">
        <v>36</v>
      </c>
      <c r="C149" s="140" t="s">
        <v>9</v>
      </c>
      <c r="D149" s="140" t="s">
        <v>34</v>
      </c>
      <c r="E149" s="139"/>
      <c r="F149" s="139"/>
      <c r="G149" s="23">
        <f t="shared" ref="G149:I149" si="43">G150</f>
        <v>290</v>
      </c>
      <c r="H149" s="23">
        <f t="shared" si="43"/>
        <v>0</v>
      </c>
      <c r="I149" s="23">
        <f t="shared" si="43"/>
        <v>290</v>
      </c>
    </row>
    <row r="150" spans="1:9" x14ac:dyDescent="0.2">
      <c r="A150" s="5" t="s">
        <v>128</v>
      </c>
      <c r="B150" s="139" t="s">
        <v>36</v>
      </c>
      <c r="C150" s="140" t="s">
        <v>9</v>
      </c>
      <c r="D150" s="140" t="s">
        <v>34</v>
      </c>
      <c r="E150" s="88" t="s">
        <v>127</v>
      </c>
      <c r="F150" s="139"/>
      <c r="G150" s="32">
        <f>G151+G156</f>
        <v>290</v>
      </c>
      <c r="H150" s="32">
        <f>H151+H156</f>
        <v>0</v>
      </c>
      <c r="I150" s="32">
        <f>I151+I156</f>
        <v>290</v>
      </c>
    </row>
    <row r="151" spans="1:9" ht="24" x14ac:dyDescent="0.2">
      <c r="A151" s="5" t="s">
        <v>182</v>
      </c>
      <c r="B151" s="139" t="s">
        <v>36</v>
      </c>
      <c r="C151" s="140" t="s">
        <v>9</v>
      </c>
      <c r="D151" s="140" t="s">
        <v>34</v>
      </c>
      <c r="E151" s="88" t="s">
        <v>277</v>
      </c>
      <c r="F151" s="139"/>
      <c r="G151" s="23">
        <f t="shared" ref="G151:I154" si="44">G152</f>
        <v>285</v>
      </c>
      <c r="H151" s="23">
        <f t="shared" si="44"/>
        <v>-65</v>
      </c>
      <c r="I151" s="23">
        <f t="shared" si="44"/>
        <v>220</v>
      </c>
    </row>
    <row r="152" spans="1:9" ht="24" x14ac:dyDescent="0.2">
      <c r="A152" s="5" t="s">
        <v>362</v>
      </c>
      <c r="B152" s="139" t="s">
        <v>36</v>
      </c>
      <c r="C152" s="140" t="s">
        <v>9</v>
      </c>
      <c r="D152" s="140" t="s">
        <v>34</v>
      </c>
      <c r="E152" s="88" t="s">
        <v>363</v>
      </c>
      <c r="F152" s="139"/>
      <c r="G152" s="23">
        <f t="shared" si="44"/>
        <v>285</v>
      </c>
      <c r="H152" s="23">
        <f t="shared" si="44"/>
        <v>-65</v>
      </c>
      <c r="I152" s="23">
        <f t="shared" si="44"/>
        <v>220</v>
      </c>
    </row>
    <row r="153" spans="1:9" ht="24" x14ac:dyDescent="0.2">
      <c r="A153" s="106" t="s">
        <v>367</v>
      </c>
      <c r="B153" s="88" t="s">
        <v>36</v>
      </c>
      <c r="C153" s="136" t="s">
        <v>9</v>
      </c>
      <c r="D153" s="136" t="s">
        <v>34</v>
      </c>
      <c r="E153" s="88" t="s">
        <v>363</v>
      </c>
      <c r="F153" s="88" t="s">
        <v>153</v>
      </c>
      <c r="G153" s="23">
        <f t="shared" si="44"/>
        <v>285</v>
      </c>
      <c r="H153" s="23">
        <f t="shared" si="44"/>
        <v>-65</v>
      </c>
      <c r="I153" s="23">
        <f t="shared" si="44"/>
        <v>220</v>
      </c>
    </row>
    <row r="154" spans="1:9" ht="24" x14ac:dyDescent="0.2">
      <c r="A154" s="106" t="s">
        <v>368</v>
      </c>
      <c r="B154" s="88" t="s">
        <v>36</v>
      </c>
      <c r="C154" s="136" t="s">
        <v>9</v>
      </c>
      <c r="D154" s="136" t="s">
        <v>34</v>
      </c>
      <c r="E154" s="88" t="s">
        <v>363</v>
      </c>
      <c r="F154" s="88" t="s">
        <v>154</v>
      </c>
      <c r="G154" s="23">
        <f t="shared" si="44"/>
        <v>285</v>
      </c>
      <c r="H154" s="23">
        <f t="shared" si="44"/>
        <v>-65</v>
      </c>
      <c r="I154" s="23">
        <f t="shared" si="44"/>
        <v>220</v>
      </c>
    </row>
    <row r="155" spans="1:9" ht="24" x14ac:dyDescent="0.2">
      <c r="A155" s="120" t="s">
        <v>371</v>
      </c>
      <c r="B155" s="89" t="s">
        <v>36</v>
      </c>
      <c r="C155" s="129" t="s">
        <v>9</v>
      </c>
      <c r="D155" s="129" t="s">
        <v>34</v>
      </c>
      <c r="E155" s="89" t="s">
        <v>363</v>
      </c>
      <c r="F155" s="89" t="s">
        <v>84</v>
      </c>
      <c r="G155" s="64">
        <v>285</v>
      </c>
      <c r="H155" s="64">
        <v>-65</v>
      </c>
      <c r="I155" s="64">
        <f t="shared" ref="I155" si="45">G155+H155</f>
        <v>220</v>
      </c>
    </row>
    <row r="156" spans="1:9" ht="24" x14ac:dyDescent="0.2">
      <c r="A156" s="18" t="s">
        <v>183</v>
      </c>
      <c r="B156" s="139" t="s">
        <v>36</v>
      </c>
      <c r="C156" s="140" t="s">
        <v>9</v>
      </c>
      <c r="D156" s="140" t="s">
        <v>34</v>
      </c>
      <c r="E156" s="88" t="s">
        <v>365</v>
      </c>
      <c r="F156" s="139"/>
      <c r="G156" s="32">
        <f>G158</f>
        <v>5</v>
      </c>
      <c r="H156" s="32">
        <f>H158</f>
        <v>65</v>
      </c>
      <c r="I156" s="32">
        <f>I158</f>
        <v>70</v>
      </c>
    </row>
    <row r="157" spans="1:9" ht="24" x14ac:dyDescent="0.2">
      <c r="A157" s="18" t="s">
        <v>364</v>
      </c>
      <c r="B157" s="139" t="s">
        <v>36</v>
      </c>
      <c r="C157" s="140" t="s">
        <v>9</v>
      </c>
      <c r="D157" s="140" t="s">
        <v>34</v>
      </c>
      <c r="E157" s="88" t="s">
        <v>366</v>
      </c>
      <c r="F157" s="139"/>
      <c r="G157" s="32">
        <f t="shared" ref="G157:I159" si="46">G158</f>
        <v>5</v>
      </c>
      <c r="H157" s="32">
        <f t="shared" si="46"/>
        <v>65</v>
      </c>
      <c r="I157" s="32">
        <f t="shared" si="46"/>
        <v>70</v>
      </c>
    </row>
    <row r="158" spans="1:9" ht="24" x14ac:dyDescent="0.2">
      <c r="A158" s="106" t="s">
        <v>367</v>
      </c>
      <c r="B158" s="88" t="s">
        <v>36</v>
      </c>
      <c r="C158" s="136" t="s">
        <v>9</v>
      </c>
      <c r="D158" s="136" t="s">
        <v>34</v>
      </c>
      <c r="E158" s="88" t="s">
        <v>366</v>
      </c>
      <c r="F158" s="88" t="s">
        <v>153</v>
      </c>
      <c r="G158" s="23">
        <f t="shared" si="46"/>
        <v>5</v>
      </c>
      <c r="H158" s="23">
        <f t="shared" si="46"/>
        <v>65</v>
      </c>
      <c r="I158" s="23">
        <f t="shared" si="46"/>
        <v>70</v>
      </c>
    </row>
    <row r="159" spans="1:9" ht="24" x14ac:dyDescent="0.2">
      <c r="A159" s="106" t="s">
        <v>368</v>
      </c>
      <c r="B159" s="88" t="s">
        <v>36</v>
      </c>
      <c r="C159" s="136" t="s">
        <v>9</v>
      </c>
      <c r="D159" s="136" t="s">
        <v>34</v>
      </c>
      <c r="E159" s="88" t="s">
        <v>366</v>
      </c>
      <c r="F159" s="88" t="s">
        <v>154</v>
      </c>
      <c r="G159" s="23">
        <f t="shared" si="46"/>
        <v>5</v>
      </c>
      <c r="H159" s="23">
        <f t="shared" si="46"/>
        <v>65</v>
      </c>
      <c r="I159" s="23">
        <f t="shared" si="46"/>
        <v>70</v>
      </c>
    </row>
    <row r="160" spans="1:9" ht="24" x14ac:dyDescent="0.2">
      <c r="A160" s="120" t="s">
        <v>371</v>
      </c>
      <c r="B160" s="89" t="s">
        <v>36</v>
      </c>
      <c r="C160" s="129" t="s">
        <v>9</v>
      </c>
      <c r="D160" s="129" t="s">
        <v>34</v>
      </c>
      <c r="E160" s="89" t="s">
        <v>366</v>
      </c>
      <c r="F160" s="89" t="s">
        <v>84</v>
      </c>
      <c r="G160" s="64">
        <v>5</v>
      </c>
      <c r="H160" s="64">
        <v>65</v>
      </c>
      <c r="I160" s="64">
        <f t="shared" ref="I160" si="47">G160+H160</f>
        <v>70</v>
      </c>
    </row>
    <row r="161" spans="1:9" x14ac:dyDescent="0.2">
      <c r="A161" s="7" t="s">
        <v>49</v>
      </c>
      <c r="B161" s="20" t="s">
        <v>36</v>
      </c>
      <c r="C161" s="21" t="s">
        <v>10</v>
      </c>
      <c r="D161" s="21" t="s">
        <v>55</v>
      </c>
      <c r="E161" s="20" t="s">
        <v>7</v>
      </c>
      <c r="F161" s="20" t="s">
        <v>7</v>
      </c>
      <c r="G161" s="33">
        <f t="shared" ref="G161:H161" si="48">G162+G175+G191+G224+G169</f>
        <v>40158.699999999997</v>
      </c>
      <c r="H161" s="33">
        <f t="shared" si="48"/>
        <v>2.7</v>
      </c>
      <c r="I161" s="33">
        <f>I162+I175+I191+I224+I169</f>
        <v>40161.399999999994</v>
      </c>
    </row>
    <row r="162" spans="1:9" x14ac:dyDescent="0.2">
      <c r="A162" s="6" t="s">
        <v>59</v>
      </c>
      <c r="B162" s="88" t="s">
        <v>36</v>
      </c>
      <c r="C162" s="135" t="s">
        <v>10</v>
      </c>
      <c r="D162" s="135" t="s">
        <v>16</v>
      </c>
      <c r="E162" s="88"/>
      <c r="F162" s="88"/>
      <c r="G162" s="30">
        <f t="shared" ref="G162:I167" si="49">G163</f>
        <v>35</v>
      </c>
      <c r="H162" s="30">
        <f t="shared" si="49"/>
        <v>0</v>
      </c>
      <c r="I162" s="30">
        <f t="shared" si="49"/>
        <v>35</v>
      </c>
    </row>
    <row r="163" spans="1:9" x14ac:dyDescent="0.2">
      <c r="A163" s="5" t="s">
        <v>128</v>
      </c>
      <c r="B163" s="88" t="s">
        <v>36</v>
      </c>
      <c r="C163" s="135" t="s">
        <v>10</v>
      </c>
      <c r="D163" s="135" t="s">
        <v>16</v>
      </c>
      <c r="E163" s="88" t="s">
        <v>127</v>
      </c>
      <c r="F163" s="88"/>
      <c r="G163" s="30">
        <f t="shared" si="49"/>
        <v>35</v>
      </c>
      <c r="H163" s="30">
        <f t="shared" si="49"/>
        <v>0</v>
      </c>
      <c r="I163" s="30">
        <f t="shared" si="49"/>
        <v>35</v>
      </c>
    </row>
    <row r="164" spans="1:9" ht="24" x14ac:dyDescent="0.2">
      <c r="A164" s="5" t="s">
        <v>188</v>
      </c>
      <c r="B164" s="88" t="s">
        <v>36</v>
      </c>
      <c r="C164" s="135" t="s">
        <v>10</v>
      </c>
      <c r="D164" s="135" t="s">
        <v>16</v>
      </c>
      <c r="E164" s="88" t="s">
        <v>281</v>
      </c>
      <c r="F164" s="88"/>
      <c r="G164" s="30">
        <f t="shared" si="49"/>
        <v>35</v>
      </c>
      <c r="H164" s="30">
        <f t="shared" si="49"/>
        <v>0</v>
      </c>
      <c r="I164" s="30">
        <f t="shared" si="49"/>
        <v>35</v>
      </c>
    </row>
    <row r="165" spans="1:9" x14ac:dyDescent="0.2">
      <c r="A165" s="5" t="s">
        <v>282</v>
      </c>
      <c r="B165" s="88" t="s">
        <v>36</v>
      </c>
      <c r="C165" s="135" t="s">
        <v>10</v>
      </c>
      <c r="D165" s="135" t="s">
        <v>16</v>
      </c>
      <c r="E165" s="88" t="s">
        <v>283</v>
      </c>
      <c r="F165" s="88"/>
      <c r="G165" s="30">
        <f t="shared" si="49"/>
        <v>35</v>
      </c>
      <c r="H165" s="30">
        <f t="shared" si="49"/>
        <v>0</v>
      </c>
      <c r="I165" s="30">
        <f t="shared" si="49"/>
        <v>35</v>
      </c>
    </row>
    <row r="166" spans="1:9" ht="24" x14ac:dyDescent="0.2">
      <c r="A166" s="106" t="s">
        <v>367</v>
      </c>
      <c r="B166" s="88" t="s">
        <v>36</v>
      </c>
      <c r="C166" s="135" t="s">
        <v>10</v>
      </c>
      <c r="D166" s="135" t="s">
        <v>16</v>
      </c>
      <c r="E166" s="88" t="s">
        <v>283</v>
      </c>
      <c r="F166" s="88" t="s">
        <v>153</v>
      </c>
      <c r="G166" s="30">
        <f t="shared" si="49"/>
        <v>35</v>
      </c>
      <c r="H166" s="30">
        <f t="shared" si="49"/>
        <v>0</v>
      </c>
      <c r="I166" s="30">
        <f t="shared" si="49"/>
        <v>35</v>
      </c>
    </row>
    <row r="167" spans="1:9" ht="24" x14ac:dyDescent="0.2">
      <c r="A167" s="106" t="s">
        <v>368</v>
      </c>
      <c r="B167" s="88" t="s">
        <v>36</v>
      </c>
      <c r="C167" s="135" t="s">
        <v>10</v>
      </c>
      <c r="D167" s="135" t="s">
        <v>16</v>
      </c>
      <c r="E167" s="88" t="s">
        <v>283</v>
      </c>
      <c r="F167" s="88" t="s">
        <v>154</v>
      </c>
      <c r="G167" s="30">
        <f t="shared" si="49"/>
        <v>35</v>
      </c>
      <c r="H167" s="30">
        <f t="shared" si="49"/>
        <v>0</v>
      </c>
      <c r="I167" s="30">
        <f t="shared" si="49"/>
        <v>35</v>
      </c>
    </row>
    <row r="168" spans="1:9" ht="24" x14ac:dyDescent="0.2">
      <c r="A168" s="120" t="s">
        <v>371</v>
      </c>
      <c r="B168" s="89" t="s">
        <v>36</v>
      </c>
      <c r="C168" s="129" t="s">
        <v>10</v>
      </c>
      <c r="D168" s="129" t="s">
        <v>16</v>
      </c>
      <c r="E168" s="89" t="s">
        <v>283</v>
      </c>
      <c r="F168" s="89" t="s">
        <v>84</v>
      </c>
      <c r="G168" s="64">
        <v>35</v>
      </c>
      <c r="H168" s="64"/>
      <c r="I168" s="64">
        <f t="shared" ref="I168" si="50">G168+H168</f>
        <v>35</v>
      </c>
    </row>
    <row r="169" spans="1:9" x14ac:dyDescent="0.2">
      <c r="A169" s="197" t="s">
        <v>510</v>
      </c>
      <c r="B169" s="139" t="s">
        <v>36</v>
      </c>
      <c r="C169" s="140" t="s">
        <v>10</v>
      </c>
      <c r="D169" s="140" t="s">
        <v>508</v>
      </c>
      <c r="E169" s="139"/>
      <c r="F169" s="139"/>
      <c r="G169" s="32">
        <f t="shared" ref="G169:I172" si="51">G170</f>
        <v>1000</v>
      </c>
      <c r="H169" s="32">
        <f t="shared" si="51"/>
        <v>0</v>
      </c>
      <c r="I169" s="32">
        <f t="shared" si="51"/>
        <v>1000</v>
      </c>
    </row>
    <row r="170" spans="1:9" x14ac:dyDescent="0.2">
      <c r="A170" s="5" t="s">
        <v>128</v>
      </c>
      <c r="B170" s="139" t="s">
        <v>36</v>
      </c>
      <c r="C170" s="140" t="s">
        <v>10</v>
      </c>
      <c r="D170" s="140" t="s">
        <v>508</v>
      </c>
      <c r="E170" s="139" t="s">
        <v>127</v>
      </c>
      <c r="F170" s="139"/>
      <c r="G170" s="32">
        <f t="shared" si="51"/>
        <v>1000</v>
      </c>
      <c r="H170" s="32">
        <f t="shared" si="51"/>
        <v>0</v>
      </c>
      <c r="I170" s="32">
        <f t="shared" si="51"/>
        <v>1000</v>
      </c>
    </row>
    <row r="171" spans="1:9" x14ac:dyDescent="0.2">
      <c r="A171" s="197" t="s">
        <v>511</v>
      </c>
      <c r="B171" s="139" t="s">
        <v>36</v>
      </c>
      <c r="C171" s="140" t="s">
        <v>10</v>
      </c>
      <c r="D171" s="140" t="s">
        <v>508</v>
      </c>
      <c r="E171" s="139" t="s">
        <v>509</v>
      </c>
      <c r="F171" s="139"/>
      <c r="G171" s="32">
        <f t="shared" si="51"/>
        <v>1000</v>
      </c>
      <c r="H171" s="32">
        <f t="shared" si="51"/>
        <v>0</v>
      </c>
      <c r="I171" s="32">
        <f t="shared" si="51"/>
        <v>1000</v>
      </c>
    </row>
    <row r="172" spans="1:9" ht="24" x14ac:dyDescent="0.2">
      <c r="A172" s="106" t="s">
        <v>367</v>
      </c>
      <c r="B172" s="139" t="s">
        <v>36</v>
      </c>
      <c r="C172" s="140" t="s">
        <v>10</v>
      </c>
      <c r="D172" s="140" t="s">
        <v>508</v>
      </c>
      <c r="E172" s="139" t="s">
        <v>509</v>
      </c>
      <c r="F172" s="139" t="s">
        <v>153</v>
      </c>
      <c r="G172" s="32">
        <f t="shared" si="51"/>
        <v>1000</v>
      </c>
      <c r="H172" s="32">
        <f t="shared" si="51"/>
        <v>0</v>
      </c>
      <c r="I172" s="32">
        <f t="shared" si="51"/>
        <v>1000</v>
      </c>
    </row>
    <row r="173" spans="1:9" ht="24" x14ac:dyDescent="0.2">
      <c r="A173" s="106" t="s">
        <v>368</v>
      </c>
      <c r="B173" s="88" t="s">
        <v>36</v>
      </c>
      <c r="C173" s="135" t="s">
        <v>10</v>
      </c>
      <c r="D173" s="135" t="s">
        <v>16</v>
      </c>
      <c r="E173" s="139" t="s">
        <v>509</v>
      </c>
      <c r="F173" s="88" t="s">
        <v>154</v>
      </c>
      <c r="G173" s="30">
        <f t="shared" ref="G173:I173" si="52">G174</f>
        <v>1000</v>
      </c>
      <c r="H173" s="30">
        <f t="shared" si="52"/>
        <v>0</v>
      </c>
      <c r="I173" s="30">
        <f t="shared" si="52"/>
        <v>1000</v>
      </c>
    </row>
    <row r="174" spans="1:9" ht="24" x14ac:dyDescent="0.2">
      <c r="A174" s="120" t="s">
        <v>371</v>
      </c>
      <c r="B174" s="89" t="s">
        <v>36</v>
      </c>
      <c r="C174" s="129" t="s">
        <v>10</v>
      </c>
      <c r="D174" s="129" t="s">
        <v>16</v>
      </c>
      <c r="E174" s="89" t="s">
        <v>509</v>
      </c>
      <c r="F174" s="89" t="s">
        <v>84</v>
      </c>
      <c r="G174" s="64">
        <v>1000</v>
      </c>
      <c r="H174" s="64">
        <v>0</v>
      </c>
      <c r="I174" s="64">
        <f t="shared" ref="I174" si="53">G174+H174</f>
        <v>1000</v>
      </c>
    </row>
    <row r="175" spans="1:9" x14ac:dyDescent="0.2">
      <c r="A175" s="5" t="s">
        <v>30</v>
      </c>
      <c r="B175" s="88" t="s">
        <v>36</v>
      </c>
      <c r="C175" s="135" t="s">
        <v>10</v>
      </c>
      <c r="D175" s="135" t="s">
        <v>22</v>
      </c>
      <c r="E175" s="88" t="s">
        <v>7</v>
      </c>
      <c r="F175" s="88" t="s">
        <v>7</v>
      </c>
      <c r="G175" s="30">
        <f>G176</f>
        <v>2536.7000000000003</v>
      </c>
      <c r="H175" s="30">
        <f>H176</f>
        <v>0</v>
      </c>
      <c r="I175" s="30">
        <f>I176</f>
        <v>2536.7000000000003</v>
      </c>
    </row>
    <row r="176" spans="1:9" x14ac:dyDescent="0.2">
      <c r="A176" s="5" t="s">
        <v>128</v>
      </c>
      <c r="B176" s="88" t="s">
        <v>36</v>
      </c>
      <c r="C176" s="136" t="s">
        <v>10</v>
      </c>
      <c r="D176" s="136" t="s">
        <v>22</v>
      </c>
      <c r="E176" s="88" t="s">
        <v>127</v>
      </c>
      <c r="F176" s="88" t="s">
        <v>7</v>
      </c>
      <c r="G176" s="23">
        <f t="shared" ref="G176:H176" si="54">G177+G181+G188+G185</f>
        <v>2536.7000000000003</v>
      </c>
      <c r="H176" s="23">
        <f t="shared" si="54"/>
        <v>0</v>
      </c>
      <c r="I176" s="23">
        <f>I177+I181+I188+I185</f>
        <v>2536.7000000000003</v>
      </c>
    </row>
    <row r="177" spans="1:9" x14ac:dyDescent="0.2">
      <c r="A177" s="18" t="s">
        <v>41</v>
      </c>
      <c r="B177" s="88" t="s">
        <v>36</v>
      </c>
      <c r="C177" s="136" t="s">
        <v>10</v>
      </c>
      <c r="D177" s="136" t="s">
        <v>22</v>
      </c>
      <c r="E177" s="139" t="s">
        <v>299</v>
      </c>
      <c r="F177" s="139"/>
      <c r="G177" s="32">
        <f t="shared" ref="G177:I179" si="55">G178</f>
        <v>30</v>
      </c>
      <c r="H177" s="32">
        <f t="shared" si="55"/>
        <v>0</v>
      </c>
      <c r="I177" s="32">
        <f t="shared" si="55"/>
        <v>30</v>
      </c>
    </row>
    <row r="178" spans="1:9" ht="24" x14ac:dyDescent="0.2">
      <c r="A178" s="118" t="s">
        <v>367</v>
      </c>
      <c r="B178" s="88" t="s">
        <v>36</v>
      </c>
      <c r="C178" s="136" t="s">
        <v>10</v>
      </c>
      <c r="D178" s="136" t="s">
        <v>22</v>
      </c>
      <c r="E178" s="139" t="s">
        <v>299</v>
      </c>
      <c r="F178" s="88" t="s">
        <v>153</v>
      </c>
      <c r="G178" s="23">
        <f t="shared" si="55"/>
        <v>30</v>
      </c>
      <c r="H178" s="23">
        <f t="shared" si="55"/>
        <v>0</v>
      </c>
      <c r="I178" s="23">
        <f t="shared" si="55"/>
        <v>30</v>
      </c>
    </row>
    <row r="179" spans="1:9" ht="24" x14ac:dyDescent="0.2">
      <c r="A179" s="118" t="s">
        <v>368</v>
      </c>
      <c r="B179" s="88" t="s">
        <v>36</v>
      </c>
      <c r="C179" s="136" t="s">
        <v>10</v>
      </c>
      <c r="D179" s="136" t="s">
        <v>22</v>
      </c>
      <c r="E179" s="139" t="s">
        <v>299</v>
      </c>
      <c r="F179" s="88" t="s">
        <v>154</v>
      </c>
      <c r="G179" s="23">
        <f t="shared" si="55"/>
        <v>30</v>
      </c>
      <c r="H179" s="23">
        <f t="shared" si="55"/>
        <v>0</v>
      </c>
      <c r="I179" s="23">
        <f t="shared" si="55"/>
        <v>30</v>
      </c>
    </row>
    <row r="180" spans="1:9" ht="24" x14ac:dyDescent="0.2">
      <c r="A180" s="120" t="s">
        <v>371</v>
      </c>
      <c r="B180" s="89" t="s">
        <v>36</v>
      </c>
      <c r="C180" s="129" t="s">
        <v>10</v>
      </c>
      <c r="D180" s="129" t="s">
        <v>22</v>
      </c>
      <c r="E180" s="89" t="s">
        <v>299</v>
      </c>
      <c r="F180" s="89" t="s">
        <v>84</v>
      </c>
      <c r="G180" s="64">
        <v>30</v>
      </c>
      <c r="H180" s="64"/>
      <c r="I180" s="64">
        <f t="shared" ref="I180" si="56">G180+H180</f>
        <v>30</v>
      </c>
    </row>
    <row r="181" spans="1:9" x14ac:dyDescent="0.2">
      <c r="A181" s="50" t="s">
        <v>370</v>
      </c>
      <c r="B181" s="88" t="s">
        <v>36</v>
      </c>
      <c r="C181" s="136" t="s">
        <v>10</v>
      </c>
      <c r="D181" s="136" t="s">
        <v>22</v>
      </c>
      <c r="E181" s="88" t="s">
        <v>369</v>
      </c>
      <c r="F181" s="88" t="s">
        <v>7</v>
      </c>
      <c r="G181" s="23">
        <f>G184</f>
        <v>300</v>
      </c>
      <c r="H181" s="23">
        <f>H184</f>
        <v>0</v>
      </c>
      <c r="I181" s="23">
        <f>I184</f>
        <v>300</v>
      </c>
    </row>
    <row r="182" spans="1:9" ht="24" x14ac:dyDescent="0.2">
      <c r="A182" s="106" t="s">
        <v>367</v>
      </c>
      <c r="B182" s="88" t="s">
        <v>36</v>
      </c>
      <c r="C182" s="136" t="s">
        <v>10</v>
      </c>
      <c r="D182" s="136" t="s">
        <v>22</v>
      </c>
      <c r="E182" s="88" t="s">
        <v>369</v>
      </c>
      <c r="F182" s="88" t="s">
        <v>153</v>
      </c>
      <c r="G182" s="23">
        <f t="shared" ref="G182:I183" si="57">G183</f>
        <v>300</v>
      </c>
      <c r="H182" s="23">
        <f t="shared" si="57"/>
        <v>0</v>
      </c>
      <c r="I182" s="23">
        <f t="shared" si="57"/>
        <v>300</v>
      </c>
    </row>
    <row r="183" spans="1:9" ht="24" x14ac:dyDescent="0.2">
      <c r="A183" s="118" t="s">
        <v>368</v>
      </c>
      <c r="B183" s="88" t="s">
        <v>36</v>
      </c>
      <c r="C183" s="136" t="s">
        <v>10</v>
      </c>
      <c r="D183" s="136" t="s">
        <v>22</v>
      </c>
      <c r="E183" s="88" t="s">
        <v>369</v>
      </c>
      <c r="F183" s="88" t="s">
        <v>154</v>
      </c>
      <c r="G183" s="23">
        <f t="shared" si="57"/>
        <v>300</v>
      </c>
      <c r="H183" s="23">
        <f t="shared" si="57"/>
        <v>0</v>
      </c>
      <c r="I183" s="23">
        <f t="shared" si="57"/>
        <v>300</v>
      </c>
    </row>
    <row r="184" spans="1:9" ht="24" x14ac:dyDescent="0.2">
      <c r="A184" s="119" t="s">
        <v>371</v>
      </c>
      <c r="B184" s="89" t="s">
        <v>36</v>
      </c>
      <c r="C184" s="129" t="s">
        <v>10</v>
      </c>
      <c r="D184" s="129" t="s">
        <v>22</v>
      </c>
      <c r="E184" s="89" t="s">
        <v>369</v>
      </c>
      <c r="F184" s="89" t="s">
        <v>84</v>
      </c>
      <c r="G184" s="64">
        <v>300</v>
      </c>
      <c r="H184" s="64"/>
      <c r="I184" s="64">
        <f t="shared" ref="I184" si="58">G184+H184</f>
        <v>300</v>
      </c>
    </row>
    <row r="185" spans="1:9" ht="48" x14ac:dyDescent="0.2">
      <c r="A185" s="50" t="s">
        <v>499</v>
      </c>
      <c r="B185" s="88" t="s">
        <v>36</v>
      </c>
      <c r="C185" s="136" t="s">
        <v>10</v>
      </c>
      <c r="D185" s="136" t="s">
        <v>22</v>
      </c>
      <c r="E185" s="88" t="s">
        <v>498</v>
      </c>
      <c r="F185" s="88"/>
      <c r="G185" s="23">
        <f t="shared" ref="G185:I186" si="59">G186</f>
        <v>2096.9</v>
      </c>
      <c r="H185" s="23">
        <f t="shared" si="59"/>
        <v>0</v>
      </c>
      <c r="I185" s="23">
        <f t="shared" si="59"/>
        <v>2096.9</v>
      </c>
    </row>
    <row r="186" spans="1:9" x14ac:dyDescent="0.2">
      <c r="A186" s="106" t="s">
        <v>155</v>
      </c>
      <c r="B186" s="88" t="s">
        <v>36</v>
      </c>
      <c r="C186" s="136" t="s">
        <v>10</v>
      </c>
      <c r="D186" s="136" t="s">
        <v>22</v>
      </c>
      <c r="E186" s="88" t="s">
        <v>498</v>
      </c>
      <c r="F186" s="88" t="s">
        <v>156</v>
      </c>
      <c r="G186" s="23">
        <f t="shared" si="59"/>
        <v>2096.9</v>
      </c>
      <c r="H186" s="23">
        <f t="shared" si="59"/>
        <v>0</v>
      </c>
      <c r="I186" s="23">
        <f t="shared" si="59"/>
        <v>2096.9</v>
      </c>
    </row>
    <row r="187" spans="1:9" ht="24" x14ac:dyDescent="0.2">
      <c r="A187" s="24" t="s">
        <v>134</v>
      </c>
      <c r="B187" s="89" t="s">
        <v>36</v>
      </c>
      <c r="C187" s="129" t="s">
        <v>10</v>
      </c>
      <c r="D187" s="129" t="s">
        <v>22</v>
      </c>
      <c r="E187" s="89" t="s">
        <v>498</v>
      </c>
      <c r="F187" s="89" t="s">
        <v>89</v>
      </c>
      <c r="G187" s="64">
        <v>2096.9</v>
      </c>
      <c r="H187" s="64">
        <v>0</v>
      </c>
      <c r="I187" s="64">
        <f>G187+H187</f>
        <v>2096.9</v>
      </c>
    </row>
    <row r="188" spans="1:9" ht="48" x14ac:dyDescent="0.2">
      <c r="A188" s="107" t="s">
        <v>416</v>
      </c>
      <c r="B188" s="88" t="s">
        <v>36</v>
      </c>
      <c r="C188" s="136" t="s">
        <v>10</v>
      </c>
      <c r="D188" s="136" t="s">
        <v>22</v>
      </c>
      <c r="E188" s="88" t="s">
        <v>415</v>
      </c>
      <c r="F188" s="88"/>
      <c r="G188" s="23">
        <f t="shared" ref="G188:I189" si="60">G189</f>
        <v>109.8</v>
      </c>
      <c r="H188" s="23">
        <f t="shared" si="60"/>
        <v>0</v>
      </c>
      <c r="I188" s="23">
        <f t="shared" si="60"/>
        <v>109.8</v>
      </c>
    </row>
    <row r="189" spans="1:9" x14ac:dyDescent="0.2">
      <c r="A189" s="118" t="s">
        <v>155</v>
      </c>
      <c r="B189" s="88" t="s">
        <v>36</v>
      </c>
      <c r="C189" s="136" t="s">
        <v>10</v>
      </c>
      <c r="D189" s="136" t="s">
        <v>22</v>
      </c>
      <c r="E189" s="88" t="s">
        <v>415</v>
      </c>
      <c r="F189" s="88" t="s">
        <v>156</v>
      </c>
      <c r="G189" s="23">
        <f t="shared" si="60"/>
        <v>109.8</v>
      </c>
      <c r="H189" s="23">
        <f t="shared" si="60"/>
        <v>0</v>
      </c>
      <c r="I189" s="23">
        <f t="shared" si="60"/>
        <v>109.8</v>
      </c>
    </row>
    <row r="190" spans="1:9" ht="24" x14ac:dyDescent="0.2">
      <c r="A190" s="24" t="s">
        <v>134</v>
      </c>
      <c r="B190" s="89" t="s">
        <v>36</v>
      </c>
      <c r="C190" s="129" t="s">
        <v>10</v>
      </c>
      <c r="D190" s="129" t="s">
        <v>22</v>
      </c>
      <c r="E190" s="89" t="s">
        <v>415</v>
      </c>
      <c r="F190" s="89" t="s">
        <v>89</v>
      </c>
      <c r="G190" s="64">
        <v>109.8</v>
      </c>
      <c r="H190" s="64"/>
      <c r="I190" s="64">
        <f t="shared" ref="I190" si="61">G190+H190</f>
        <v>109.8</v>
      </c>
    </row>
    <row r="191" spans="1:9" x14ac:dyDescent="0.2">
      <c r="A191" s="5" t="s">
        <v>67</v>
      </c>
      <c r="B191" s="88" t="s">
        <v>36</v>
      </c>
      <c r="C191" s="136" t="s">
        <v>10</v>
      </c>
      <c r="D191" s="136" t="s">
        <v>13</v>
      </c>
      <c r="E191" s="88" t="s">
        <v>7</v>
      </c>
      <c r="F191" s="88" t="s">
        <v>7</v>
      </c>
      <c r="G191" s="23">
        <f>G192</f>
        <v>30660.1</v>
      </c>
      <c r="H191" s="23">
        <f>H192</f>
        <v>0</v>
      </c>
      <c r="I191" s="23">
        <f>I192</f>
        <v>30660.1</v>
      </c>
    </row>
    <row r="192" spans="1:9" x14ac:dyDescent="0.2">
      <c r="A192" s="5" t="s">
        <v>128</v>
      </c>
      <c r="B192" s="88" t="s">
        <v>36</v>
      </c>
      <c r="C192" s="136" t="s">
        <v>10</v>
      </c>
      <c r="D192" s="136" t="s">
        <v>13</v>
      </c>
      <c r="E192" s="88" t="s">
        <v>127</v>
      </c>
      <c r="F192" s="88"/>
      <c r="G192" s="23">
        <f t="shared" ref="G192:H192" si="62">G204+G208+G216+G220+G193+G197+G212</f>
        <v>30660.1</v>
      </c>
      <c r="H192" s="23">
        <f t="shared" si="62"/>
        <v>0</v>
      </c>
      <c r="I192" s="23">
        <f>I204+I208+I216+I220+I193+I197+I212</f>
        <v>30660.1</v>
      </c>
    </row>
    <row r="193" spans="1:9" ht="36" x14ac:dyDescent="0.2">
      <c r="A193" s="5" t="s">
        <v>475</v>
      </c>
      <c r="B193" s="88" t="s">
        <v>36</v>
      </c>
      <c r="C193" s="136" t="s">
        <v>10</v>
      </c>
      <c r="D193" s="136" t="s">
        <v>13</v>
      </c>
      <c r="E193" s="88" t="s">
        <v>476</v>
      </c>
      <c r="F193" s="88"/>
      <c r="G193" s="23">
        <f>G194</f>
        <v>2031.2</v>
      </c>
      <c r="H193" s="23">
        <f t="shared" ref="H193:I195" si="63">H194</f>
        <v>0</v>
      </c>
      <c r="I193" s="23">
        <f t="shared" si="63"/>
        <v>2031.2</v>
      </c>
    </row>
    <row r="194" spans="1:9" ht="23.25" customHeight="1" x14ac:dyDescent="0.2">
      <c r="A194" s="118" t="s">
        <v>350</v>
      </c>
      <c r="B194" s="88" t="s">
        <v>36</v>
      </c>
      <c r="C194" s="136" t="s">
        <v>10</v>
      </c>
      <c r="D194" s="136" t="s">
        <v>13</v>
      </c>
      <c r="E194" s="88" t="s">
        <v>476</v>
      </c>
      <c r="F194" s="88" t="s">
        <v>153</v>
      </c>
      <c r="G194" s="23">
        <f>G195</f>
        <v>2031.2</v>
      </c>
      <c r="H194" s="23">
        <f t="shared" si="63"/>
        <v>0</v>
      </c>
      <c r="I194" s="23">
        <f t="shared" si="63"/>
        <v>2031.2</v>
      </c>
    </row>
    <row r="195" spans="1:9" ht="24.75" customHeight="1" x14ac:dyDescent="0.2">
      <c r="A195" s="118" t="s">
        <v>351</v>
      </c>
      <c r="B195" s="88" t="s">
        <v>36</v>
      </c>
      <c r="C195" s="136" t="s">
        <v>10</v>
      </c>
      <c r="D195" s="136" t="s">
        <v>13</v>
      </c>
      <c r="E195" s="88" t="s">
        <v>476</v>
      </c>
      <c r="F195" s="88" t="s">
        <v>154</v>
      </c>
      <c r="G195" s="23">
        <f>G196</f>
        <v>2031.2</v>
      </c>
      <c r="H195" s="23">
        <f t="shared" si="63"/>
        <v>0</v>
      </c>
      <c r="I195" s="23">
        <f t="shared" si="63"/>
        <v>2031.2</v>
      </c>
    </row>
    <row r="196" spans="1:9" ht="24" customHeight="1" x14ac:dyDescent="0.2">
      <c r="A196" s="120" t="s">
        <v>345</v>
      </c>
      <c r="B196" s="89" t="s">
        <v>36</v>
      </c>
      <c r="C196" s="129" t="s">
        <v>10</v>
      </c>
      <c r="D196" s="129" t="s">
        <v>13</v>
      </c>
      <c r="E196" s="89" t="s">
        <v>476</v>
      </c>
      <c r="F196" s="89" t="s">
        <v>84</v>
      </c>
      <c r="G196" s="64">
        <v>2031.2</v>
      </c>
      <c r="H196" s="64">
        <v>0</v>
      </c>
      <c r="I196" s="64">
        <f t="shared" ref="I196" si="64">G196+H196</f>
        <v>2031.2</v>
      </c>
    </row>
    <row r="197" spans="1:9" ht="25.5" customHeight="1" x14ac:dyDescent="0.2">
      <c r="A197" s="5" t="s">
        <v>478</v>
      </c>
      <c r="B197" s="88" t="s">
        <v>36</v>
      </c>
      <c r="C197" s="136" t="s">
        <v>10</v>
      </c>
      <c r="D197" s="136" t="s">
        <v>13</v>
      </c>
      <c r="E197" s="88" t="s">
        <v>477</v>
      </c>
      <c r="F197" s="88"/>
      <c r="G197" s="23">
        <f>G198+G201</f>
        <v>13355.9</v>
      </c>
      <c r="H197" s="23">
        <f>H198+H201</f>
        <v>0</v>
      </c>
      <c r="I197" s="23">
        <f>I198+I201</f>
        <v>13355.9</v>
      </c>
    </row>
    <row r="198" spans="1:9" ht="26.25" customHeight="1" x14ac:dyDescent="0.2">
      <c r="A198" s="118" t="s">
        <v>350</v>
      </c>
      <c r="B198" s="88" t="s">
        <v>36</v>
      </c>
      <c r="C198" s="136" t="s">
        <v>10</v>
      </c>
      <c r="D198" s="136" t="s">
        <v>13</v>
      </c>
      <c r="E198" s="88" t="s">
        <v>477</v>
      </c>
      <c r="F198" s="88" t="s">
        <v>153</v>
      </c>
      <c r="G198" s="23">
        <f t="shared" ref="G198:I199" si="65">G199</f>
        <v>11615.9</v>
      </c>
      <c r="H198" s="23">
        <f t="shared" si="65"/>
        <v>0</v>
      </c>
      <c r="I198" s="23">
        <f t="shared" si="65"/>
        <v>11615.9</v>
      </c>
    </row>
    <row r="199" spans="1:9" ht="26.25" customHeight="1" x14ac:dyDescent="0.2">
      <c r="A199" s="118" t="s">
        <v>351</v>
      </c>
      <c r="B199" s="88" t="s">
        <v>36</v>
      </c>
      <c r="C199" s="136" t="s">
        <v>10</v>
      </c>
      <c r="D199" s="136" t="s">
        <v>13</v>
      </c>
      <c r="E199" s="88" t="s">
        <v>477</v>
      </c>
      <c r="F199" s="88" t="s">
        <v>154</v>
      </c>
      <c r="G199" s="23">
        <f t="shared" si="65"/>
        <v>11615.9</v>
      </c>
      <c r="H199" s="23">
        <f t="shared" si="65"/>
        <v>0</v>
      </c>
      <c r="I199" s="23">
        <f t="shared" si="65"/>
        <v>11615.9</v>
      </c>
    </row>
    <row r="200" spans="1:9" ht="24.75" customHeight="1" x14ac:dyDescent="0.2">
      <c r="A200" s="120" t="s">
        <v>345</v>
      </c>
      <c r="B200" s="89" t="s">
        <v>36</v>
      </c>
      <c r="C200" s="129" t="s">
        <v>10</v>
      </c>
      <c r="D200" s="129" t="s">
        <v>13</v>
      </c>
      <c r="E200" s="89" t="s">
        <v>477</v>
      </c>
      <c r="F200" s="89" t="s">
        <v>84</v>
      </c>
      <c r="G200" s="64">
        <v>11615.9</v>
      </c>
      <c r="H200" s="64">
        <v>0</v>
      </c>
      <c r="I200" s="64">
        <f t="shared" ref="I200" si="66">G200+H200</f>
        <v>11615.9</v>
      </c>
    </row>
    <row r="201" spans="1:9" ht="13.5" customHeight="1" x14ac:dyDescent="0.2">
      <c r="A201" s="5" t="s">
        <v>143</v>
      </c>
      <c r="B201" s="88" t="s">
        <v>36</v>
      </c>
      <c r="C201" s="136" t="s">
        <v>10</v>
      </c>
      <c r="D201" s="136" t="s">
        <v>13</v>
      </c>
      <c r="E201" s="88" t="s">
        <v>477</v>
      </c>
      <c r="F201" s="88" t="s">
        <v>141</v>
      </c>
      <c r="G201" s="23">
        <f t="shared" ref="G201:I202" si="67">G202</f>
        <v>1740</v>
      </c>
      <c r="H201" s="23">
        <f t="shared" si="67"/>
        <v>0</v>
      </c>
      <c r="I201" s="23">
        <f t="shared" si="67"/>
        <v>1740</v>
      </c>
    </row>
    <row r="202" spans="1:9" x14ac:dyDescent="0.2">
      <c r="A202" s="5" t="s">
        <v>481</v>
      </c>
      <c r="B202" s="88" t="s">
        <v>36</v>
      </c>
      <c r="C202" s="136" t="s">
        <v>10</v>
      </c>
      <c r="D202" s="136" t="s">
        <v>13</v>
      </c>
      <c r="E202" s="88" t="s">
        <v>477</v>
      </c>
      <c r="F202" s="88" t="s">
        <v>479</v>
      </c>
      <c r="G202" s="23">
        <f t="shared" si="67"/>
        <v>1740</v>
      </c>
      <c r="H202" s="23">
        <f t="shared" si="67"/>
        <v>0</v>
      </c>
      <c r="I202" s="23">
        <f t="shared" si="67"/>
        <v>1740</v>
      </c>
    </row>
    <row r="203" spans="1:9" ht="24" x14ac:dyDescent="0.2">
      <c r="A203" s="120" t="s">
        <v>482</v>
      </c>
      <c r="B203" s="89" t="s">
        <v>36</v>
      </c>
      <c r="C203" s="129" t="s">
        <v>10</v>
      </c>
      <c r="D203" s="129" t="s">
        <v>13</v>
      </c>
      <c r="E203" s="89" t="s">
        <v>477</v>
      </c>
      <c r="F203" s="89" t="s">
        <v>480</v>
      </c>
      <c r="G203" s="64">
        <v>1740</v>
      </c>
      <c r="H203" s="64">
        <v>0</v>
      </c>
      <c r="I203" s="64">
        <f>G203+H203</f>
        <v>1740</v>
      </c>
    </row>
    <row r="204" spans="1:9" ht="36" x14ac:dyDescent="0.2">
      <c r="A204" s="5" t="s">
        <v>419</v>
      </c>
      <c r="B204" s="88" t="s">
        <v>36</v>
      </c>
      <c r="C204" s="136" t="s">
        <v>10</v>
      </c>
      <c r="D204" s="136" t="s">
        <v>13</v>
      </c>
      <c r="E204" s="88" t="s">
        <v>417</v>
      </c>
      <c r="F204" s="88"/>
      <c r="G204" s="23">
        <f t="shared" ref="G204:I206" si="68">G205</f>
        <v>3157</v>
      </c>
      <c r="H204" s="23">
        <f t="shared" si="68"/>
        <v>0</v>
      </c>
      <c r="I204" s="23">
        <f t="shared" si="68"/>
        <v>3157</v>
      </c>
    </row>
    <row r="205" spans="1:9" ht="24" x14ac:dyDescent="0.2">
      <c r="A205" s="118" t="s">
        <v>367</v>
      </c>
      <c r="B205" s="88" t="s">
        <v>36</v>
      </c>
      <c r="C205" s="136" t="s">
        <v>10</v>
      </c>
      <c r="D205" s="136" t="s">
        <v>13</v>
      </c>
      <c r="E205" s="88" t="s">
        <v>417</v>
      </c>
      <c r="F205" s="88" t="s">
        <v>153</v>
      </c>
      <c r="G205" s="23">
        <f t="shared" si="68"/>
        <v>3157</v>
      </c>
      <c r="H205" s="23">
        <f t="shared" si="68"/>
        <v>0</v>
      </c>
      <c r="I205" s="23">
        <f t="shared" si="68"/>
        <v>3157</v>
      </c>
    </row>
    <row r="206" spans="1:9" ht="24" x14ac:dyDescent="0.2">
      <c r="A206" s="118" t="s">
        <v>368</v>
      </c>
      <c r="B206" s="88" t="s">
        <v>36</v>
      </c>
      <c r="C206" s="136" t="s">
        <v>10</v>
      </c>
      <c r="D206" s="136" t="s">
        <v>13</v>
      </c>
      <c r="E206" s="88" t="s">
        <v>417</v>
      </c>
      <c r="F206" s="88" t="s">
        <v>154</v>
      </c>
      <c r="G206" s="23">
        <f t="shared" si="68"/>
        <v>3157</v>
      </c>
      <c r="H206" s="23">
        <f t="shared" si="68"/>
        <v>0</v>
      </c>
      <c r="I206" s="23">
        <f t="shared" si="68"/>
        <v>3157</v>
      </c>
    </row>
    <row r="207" spans="1:9" ht="24" x14ac:dyDescent="0.2">
      <c r="A207" s="120" t="s">
        <v>371</v>
      </c>
      <c r="B207" s="89" t="s">
        <v>36</v>
      </c>
      <c r="C207" s="129" t="s">
        <v>10</v>
      </c>
      <c r="D207" s="129" t="s">
        <v>13</v>
      </c>
      <c r="E207" s="89" t="s">
        <v>417</v>
      </c>
      <c r="F207" s="89" t="s">
        <v>84</v>
      </c>
      <c r="G207" s="64">
        <v>3157</v>
      </c>
      <c r="H207" s="64">
        <v>0</v>
      </c>
      <c r="I207" s="64">
        <f t="shared" ref="I207" si="69">G207+H207</f>
        <v>3157</v>
      </c>
    </row>
    <row r="208" spans="1:9" ht="36" x14ac:dyDescent="0.2">
      <c r="A208" s="5" t="s">
        <v>420</v>
      </c>
      <c r="B208" s="88" t="s">
        <v>36</v>
      </c>
      <c r="C208" s="136" t="s">
        <v>10</v>
      </c>
      <c r="D208" s="136" t="s">
        <v>13</v>
      </c>
      <c r="E208" s="88" t="s">
        <v>418</v>
      </c>
      <c r="F208" s="88"/>
      <c r="G208" s="23">
        <f t="shared" ref="G208:I210" si="70">G209</f>
        <v>470</v>
      </c>
      <c r="H208" s="23">
        <f t="shared" si="70"/>
        <v>0</v>
      </c>
      <c r="I208" s="23">
        <f t="shared" si="70"/>
        <v>470</v>
      </c>
    </row>
    <row r="209" spans="1:9" ht="24" x14ac:dyDescent="0.2">
      <c r="A209" s="118" t="s">
        <v>367</v>
      </c>
      <c r="B209" s="88" t="s">
        <v>36</v>
      </c>
      <c r="C209" s="136" t="s">
        <v>10</v>
      </c>
      <c r="D209" s="136" t="s">
        <v>13</v>
      </c>
      <c r="E209" s="88" t="s">
        <v>418</v>
      </c>
      <c r="F209" s="88" t="s">
        <v>153</v>
      </c>
      <c r="G209" s="23">
        <f t="shared" si="70"/>
        <v>470</v>
      </c>
      <c r="H209" s="23">
        <f t="shared" si="70"/>
        <v>0</v>
      </c>
      <c r="I209" s="23">
        <f t="shared" si="70"/>
        <v>470</v>
      </c>
    </row>
    <row r="210" spans="1:9" ht="24" x14ac:dyDescent="0.2">
      <c r="A210" s="118" t="s">
        <v>368</v>
      </c>
      <c r="B210" s="88" t="s">
        <v>36</v>
      </c>
      <c r="C210" s="136" t="s">
        <v>10</v>
      </c>
      <c r="D210" s="136" t="s">
        <v>13</v>
      </c>
      <c r="E210" s="88" t="s">
        <v>418</v>
      </c>
      <c r="F210" s="88" t="s">
        <v>154</v>
      </c>
      <c r="G210" s="23">
        <f t="shared" si="70"/>
        <v>470</v>
      </c>
      <c r="H210" s="23">
        <f t="shared" si="70"/>
        <v>0</v>
      </c>
      <c r="I210" s="23">
        <f t="shared" si="70"/>
        <v>470</v>
      </c>
    </row>
    <row r="211" spans="1:9" ht="24" x14ac:dyDescent="0.2">
      <c r="A211" s="120" t="s">
        <v>371</v>
      </c>
      <c r="B211" s="89" t="s">
        <v>36</v>
      </c>
      <c r="C211" s="129" t="s">
        <v>10</v>
      </c>
      <c r="D211" s="129" t="s">
        <v>13</v>
      </c>
      <c r="E211" s="89" t="s">
        <v>418</v>
      </c>
      <c r="F211" s="89" t="s">
        <v>84</v>
      </c>
      <c r="G211" s="64">
        <v>470</v>
      </c>
      <c r="H211" s="64"/>
      <c r="I211" s="64">
        <f t="shared" ref="I211" si="71">G211+H211</f>
        <v>470</v>
      </c>
    </row>
    <row r="212" spans="1:9" ht="36" x14ac:dyDescent="0.2">
      <c r="A212" s="5" t="s">
        <v>529</v>
      </c>
      <c r="B212" s="88" t="s">
        <v>36</v>
      </c>
      <c r="C212" s="136" t="s">
        <v>10</v>
      </c>
      <c r="D212" s="136" t="s">
        <v>13</v>
      </c>
      <c r="E212" s="88" t="s">
        <v>528</v>
      </c>
      <c r="F212" s="88"/>
      <c r="G212" s="23">
        <f t="shared" ref="G212:I214" si="72">G213</f>
        <v>650</v>
      </c>
      <c r="H212" s="23">
        <f t="shared" si="72"/>
        <v>0</v>
      </c>
      <c r="I212" s="23">
        <f t="shared" si="72"/>
        <v>650</v>
      </c>
    </row>
    <row r="213" spans="1:9" ht="24" x14ac:dyDescent="0.2">
      <c r="A213" s="118" t="s">
        <v>367</v>
      </c>
      <c r="B213" s="88" t="s">
        <v>36</v>
      </c>
      <c r="C213" s="136" t="s">
        <v>10</v>
      </c>
      <c r="D213" s="136" t="s">
        <v>13</v>
      </c>
      <c r="E213" s="88" t="s">
        <v>528</v>
      </c>
      <c r="F213" s="88" t="s">
        <v>153</v>
      </c>
      <c r="G213" s="23">
        <f t="shared" si="72"/>
        <v>650</v>
      </c>
      <c r="H213" s="23">
        <f t="shared" si="72"/>
        <v>0</v>
      </c>
      <c r="I213" s="23">
        <f t="shared" si="72"/>
        <v>650</v>
      </c>
    </row>
    <row r="214" spans="1:9" ht="24" x14ac:dyDescent="0.2">
      <c r="A214" s="118" t="s">
        <v>368</v>
      </c>
      <c r="B214" s="88" t="s">
        <v>36</v>
      </c>
      <c r="C214" s="136" t="s">
        <v>10</v>
      </c>
      <c r="D214" s="136" t="s">
        <v>13</v>
      </c>
      <c r="E214" s="88" t="s">
        <v>528</v>
      </c>
      <c r="F214" s="88" t="s">
        <v>154</v>
      </c>
      <c r="G214" s="23">
        <f t="shared" si="72"/>
        <v>650</v>
      </c>
      <c r="H214" s="23">
        <f t="shared" si="72"/>
        <v>0</v>
      </c>
      <c r="I214" s="23">
        <f t="shared" si="72"/>
        <v>650</v>
      </c>
    </row>
    <row r="215" spans="1:9" ht="24" x14ac:dyDescent="0.2">
      <c r="A215" s="120" t="s">
        <v>371</v>
      </c>
      <c r="B215" s="89" t="s">
        <v>36</v>
      </c>
      <c r="C215" s="129" t="s">
        <v>10</v>
      </c>
      <c r="D215" s="129" t="s">
        <v>13</v>
      </c>
      <c r="E215" s="89" t="s">
        <v>528</v>
      </c>
      <c r="F215" s="89" t="s">
        <v>84</v>
      </c>
      <c r="G215" s="64">
        <v>650</v>
      </c>
      <c r="H215" s="64">
        <v>0</v>
      </c>
      <c r="I215" s="64">
        <f>G215+H215</f>
        <v>650</v>
      </c>
    </row>
    <row r="216" spans="1:9" ht="24" x14ac:dyDescent="0.2">
      <c r="A216" s="5" t="s">
        <v>421</v>
      </c>
      <c r="B216" s="88" t="s">
        <v>36</v>
      </c>
      <c r="C216" s="136" t="s">
        <v>10</v>
      </c>
      <c r="D216" s="136" t="s">
        <v>13</v>
      </c>
      <c r="E216" s="88" t="s">
        <v>422</v>
      </c>
      <c r="F216" s="139"/>
      <c r="G216" s="32">
        <f t="shared" ref="G216:I218" si="73">G217</f>
        <v>5000</v>
      </c>
      <c r="H216" s="32">
        <f t="shared" si="73"/>
        <v>0</v>
      </c>
      <c r="I216" s="32">
        <f t="shared" si="73"/>
        <v>5000</v>
      </c>
    </row>
    <row r="217" spans="1:9" ht="24" x14ac:dyDescent="0.2">
      <c r="A217" s="118" t="s">
        <v>367</v>
      </c>
      <c r="B217" s="88" t="s">
        <v>36</v>
      </c>
      <c r="C217" s="136" t="s">
        <v>10</v>
      </c>
      <c r="D217" s="136" t="s">
        <v>13</v>
      </c>
      <c r="E217" s="88" t="s">
        <v>422</v>
      </c>
      <c r="F217" s="88" t="s">
        <v>153</v>
      </c>
      <c r="G217" s="32">
        <f t="shared" si="73"/>
        <v>5000</v>
      </c>
      <c r="H217" s="32">
        <f t="shared" si="73"/>
        <v>0</v>
      </c>
      <c r="I217" s="32">
        <f t="shared" si="73"/>
        <v>5000</v>
      </c>
    </row>
    <row r="218" spans="1:9" ht="24" x14ac:dyDescent="0.2">
      <c r="A218" s="118" t="s">
        <v>368</v>
      </c>
      <c r="B218" s="88" t="s">
        <v>36</v>
      </c>
      <c r="C218" s="136" t="s">
        <v>10</v>
      </c>
      <c r="D218" s="136" t="s">
        <v>13</v>
      </c>
      <c r="E218" s="88" t="s">
        <v>422</v>
      </c>
      <c r="F218" s="88" t="s">
        <v>154</v>
      </c>
      <c r="G218" s="32">
        <f t="shared" si="73"/>
        <v>5000</v>
      </c>
      <c r="H218" s="32">
        <f t="shared" si="73"/>
        <v>0</v>
      </c>
      <c r="I218" s="32">
        <f t="shared" si="73"/>
        <v>5000</v>
      </c>
    </row>
    <row r="219" spans="1:9" ht="24" x14ac:dyDescent="0.2">
      <c r="A219" s="120" t="s">
        <v>371</v>
      </c>
      <c r="B219" s="89" t="s">
        <v>36</v>
      </c>
      <c r="C219" s="129" t="s">
        <v>10</v>
      </c>
      <c r="D219" s="129" t="s">
        <v>13</v>
      </c>
      <c r="E219" s="89" t="s">
        <v>422</v>
      </c>
      <c r="F219" s="89" t="s">
        <v>84</v>
      </c>
      <c r="G219" s="64">
        <v>5000</v>
      </c>
      <c r="H219" s="64"/>
      <c r="I219" s="64">
        <f t="shared" ref="I219" si="74">G219+H219</f>
        <v>5000</v>
      </c>
    </row>
    <row r="220" spans="1:9" ht="36" x14ac:dyDescent="0.2">
      <c r="A220" s="18" t="s">
        <v>424</v>
      </c>
      <c r="B220" s="139" t="s">
        <v>36</v>
      </c>
      <c r="C220" s="140" t="s">
        <v>10</v>
      </c>
      <c r="D220" s="140" t="s">
        <v>13</v>
      </c>
      <c r="E220" s="139" t="s">
        <v>423</v>
      </c>
      <c r="F220" s="139"/>
      <c r="G220" s="32">
        <f t="shared" ref="G220:I222" si="75">G221</f>
        <v>5996</v>
      </c>
      <c r="H220" s="32">
        <f t="shared" si="75"/>
        <v>0</v>
      </c>
      <c r="I220" s="32">
        <f t="shared" si="75"/>
        <v>5996</v>
      </c>
    </row>
    <row r="221" spans="1:9" ht="24" x14ac:dyDescent="0.2">
      <c r="A221" s="118" t="s">
        <v>367</v>
      </c>
      <c r="B221" s="139" t="s">
        <v>36</v>
      </c>
      <c r="C221" s="140" t="s">
        <v>10</v>
      </c>
      <c r="D221" s="140" t="s">
        <v>13</v>
      </c>
      <c r="E221" s="139" t="s">
        <v>423</v>
      </c>
      <c r="F221" s="139" t="s">
        <v>153</v>
      </c>
      <c r="G221" s="32">
        <f t="shared" si="75"/>
        <v>5996</v>
      </c>
      <c r="H221" s="32">
        <f t="shared" si="75"/>
        <v>0</v>
      </c>
      <c r="I221" s="32">
        <f t="shared" si="75"/>
        <v>5996</v>
      </c>
    </row>
    <row r="222" spans="1:9" ht="24" x14ac:dyDescent="0.2">
      <c r="A222" s="118" t="s">
        <v>368</v>
      </c>
      <c r="B222" s="139" t="s">
        <v>36</v>
      </c>
      <c r="C222" s="140" t="s">
        <v>10</v>
      </c>
      <c r="D222" s="140" t="s">
        <v>13</v>
      </c>
      <c r="E222" s="139" t="s">
        <v>423</v>
      </c>
      <c r="F222" s="139" t="s">
        <v>154</v>
      </c>
      <c r="G222" s="32">
        <f t="shared" si="75"/>
        <v>5996</v>
      </c>
      <c r="H222" s="32">
        <f t="shared" si="75"/>
        <v>0</v>
      </c>
      <c r="I222" s="32">
        <f t="shared" si="75"/>
        <v>5996</v>
      </c>
    </row>
    <row r="223" spans="1:9" ht="24" x14ac:dyDescent="0.2">
      <c r="A223" s="120" t="s">
        <v>371</v>
      </c>
      <c r="B223" s="89" t="s">
        <v>36</v>
      </c>
      <c r="C223" s="129" t="s">
        <v>10</v>
      </c>
      <c r="D223" s="129" t="s">
        <v>13</v>
      </c>
      <c r="E223" s="89" t="s">
        <v>423</v>
      </c>
      <c r="F223" s="89" t="s">
        <v>84</v>
      </c>
      <c r="G223" s="64">
        <v>5996</v>
      </c>
      <c r="H223" s="64"/>
      <c r="I223" s="64">
        <f t="shared" ref="I223" si="76">G223+H223</f>
        <v>5996</v>
      </c>
    </row>
    <row r="224" spans="1:9" x14ac:dyDescent="0.2">
      <c r="A224" s="5" t="s">
        <v>28</v>
      </c>
      <c r="B224" s="88" t="s">
        <v>36</v>
      </c>
      <c r="C224" s="135" t="s">
        <v>10</v>
      </c>
      <c r="D224" s="135" t="s">
        <v>27</v>
      </c>
      <c r="E224" s="88" t="s">
        <v>7</v>
      </c>
      <c r="F224" s="88" t="s">
        <v>7</v>
      </c>
      <c r="G224" s="23">
        <f>G225</f>
        <v>5926.9</v>
      </c>
      <c r="H224" s="23">
        <f>H225</f>
        <v>2.7</v>
      </c>
      <c r="I224" s="23">
        <f>I225</f>
        <v>5929.5999999999995</v>
      </c>
    </row>
    <row r="225" spans="1:9" x14ac:dyDescent="0.2">
      <c r="A225" s="5" t="s">
        <v>128</v>
      </c>
      <c r="B225" s="88" t="s">
        <v>36</v>
      </c>
      <c r="C225" s="136" t="s">
        <v>10</v>
      </c>
      <c r="D225" s="136" t="s">
        <v>27</v>
      </c>
      <c r="E225" s="88" t="s">
        <v>127</v>
      </c>
      <c r="F225" s="88"/>
      <c r="G225" s="23">
        <f>G231+G234+G241+G226</f>
        <v>5926.9</v>
      </c>
      <c r="H225" s="23">
        <f t="shared" ref="H225:I225" si="77">H231+H234+H241+H226</f>
        <v>2.7</v>
      </c>
      <c r="I225" s="23">
        <f t="shared" si="77"/>
        <v>5929.5999999999995</v>
      </c>
    </row>
    <row r="226" spans="1:9" ht="24" x14ac:dyDescent="0.2">
      <c r="A226" s="5" t="s">
        <v>534</v>
      </c>
      <c r="B226" s="88" t="s">
        <v>36</v>
      </c>
      <c r="C226" s="136" t="s">
        <v>10</v>
      </c>
      <c r="D226" s="136" t="s">
        <v>27</v>
      </c>
      <c r="E226" s="88" t="s">
        <v>533</v>
      </c>
      <c r="F226" s="88"/>
      <c r="G226" s="23">
        <f t="shared" ref="G226:I228" si="78">G227</f>
        <v>0</v>
      </c>
      <c r="H226" s="23">
        <f t="shared" si="78"/>
        <v>2.7</v>
      </c>
      <c r="I226" s="23">
        <f t="shared" si="78"/>
        <v>2.7</v>
      </c>
    </row>
    <row r="227" spans="1:9" ht="17.25" customHeight="1" x14ac:dyDescent="0.2">
      <c r="A227" s="118" t="s">
        <v>367</v>
      </c>
      <c r="B227" s="88" t="s">
        <v>36</v>
      </c>
      <c r="C227" s="136" t="s">
        <v>10</v>
      </c>
      <c r="D227" s="136" t="s">
        <v>27</v>
      </c>
      <c r="E227" s="88" t="s">
        <v>533</v>
      </c>
      <c r="F227" s="88" t="s">
        <v>153</v>
      </c>
      <c r="G227" s="23">
        <f t="shared" si="78"/>
        <v>0</v>
      </c>
      <c r="H227" s="23">
        <f t="shared" si="78"/>
        <v>2.7</v>
      </c>
      <c r="I227" s="23">
        <f t="shared" si="78"/>
        <v>2.7</v>
      </c>
    </row>
    <row r="228" spans="1:9" ht="24" customHeight="1" x14ac:dyDescent="0.2">
      <c r="A228" s="118" t="s">
        <v>368</v>
      </c>
      <c r="B228" s="88" t="s">
        <v>36</v>
      </c>
      <c r="C228" s="136" t="s">
        <v>10</v>
      </c>
      <c r="D228" s="136" t="s">
        <v>27</v>
      </c>
      <c r="E228" s="88" t="s">
        <v>533</v>
      </c>
      <c r="F228" s="88" t="s">
        <v>154</v>
      </c>
      <c r="G228" s="23">
        <f t="shared" si="78"/>
        <v>0</v>
      </c>
      <c r="H228" s="23">
        <f t="shared" si="78"/>
        <v>2.7</v>
      </c>
      <c r="I228" s="23">
        <f t="shared" si="78"/>
        <v>2.7</v>
      </c>
    </row>
    <row r="229" spans="1:9" ht="33" customHeight="1" x14ac:dyDescent="0.2">
      <c r="A229" s="120" t="s">
        <v>371</v>
      </c>
      <c r="B229" s="89" t="s">
        <v>36</v>
      </c>
      <c r="C229" s="129" t="s">
        <v>10</v>
      </c>
      <c r="D229" s="129" t="s">
        <v>13</v>
      </c>
      <c r="E229" s="89" t="s">
        <v>533</v>
      </c>
      <c r="F229" s="89" t="s">
        <v>84</v>
      </c>
      <c r="G229" s="64"/>
      <c r="H229" s="64">
        <v>2.7</v>
      </c>
      <c r="I229" s="64">
        <f t="shared" ref="I229:I230" si="79">G229+H229</f>
        <v>2.7</v>
      </c>
    </row>
    <row r="230" spans="1:9" ht="18" customHeight="1" x14ac:dyDescent="0.2">
      <c r="A230" s="120" t="s">
        <v>497</v>
      </c>
      <c r="B230" s="89" t="s">
        <v>36</v>
      </c>
      <c r="C230" s="129" t="s">
        <v>10</v>
      </c>
      <c r="D230" s="129" t="s">
        <v>13</v>
      </c>
      <c r="E230" s="89" t="s">
        <v>533</v>
      </c>
      <c r="F230" s="89" t="s">
        <v>84</v>
      </c>
      <c r="G230" s="64"/>
      <c r="H230" s="64">
        <v>2.7</v>
      </c>
      <c r="I230" s="64">
        <f t="shared" si="79"/>
        <v>2.7</v>
      </c>
    </row>
    <row r="231" spans="1:9" ht="36" x14ac:dyDescent="0.2">
      <c r="A231" s="6" t="s">
        <v>403</v>
      </c>
      <c r="B231" s="88" t="s">
        <v>36</v>
      </c>
      <c r="C231" s="135" t="s">
        <v>10</v>
      </c>
      <c r="D231" s="135" t="s">
        <v>27</v>
      </c>
      <c r="E231" s="88" t="s">
        <v>393</v>
      </c>
      <c r="F231" s="88" t="s">
        <v>7</v>
      </c>
      <c r="G231" s="30">
        <f t="shared" ref="G231:I232" si="80">G232</f>
        <v>4500</v>
      </c>
      <c r="H231" s="30">
        <f t="shared" si="80"/>
        <v>0</v>
      </c>
      <c r="I231" s="30">
        <f t="shared" si="80"/>
        <v>4500</v>
      </c>
    </row>
    <row r="232" spans="1:9" x14ac:dyDescent="0.2">
      <c r="A232" s="106" t="s">
        <v>155</v>
      </c>
      <c r="B232" s="88" t="s">
        <v>36</v>
      </c>
      <c r="C232" s="135" t="s">
        <v>10</v>
      </c>
      <c r="D232" s="135" t="s">
        <v>27</v>
      </c>
      <c r="E232" s="88" t="s">
        <v>393</v>
      </c>
      <c r="F232" s="88" t="s">
        <v>156</v>
      </c>
      <c r="G232" s="30">
        <f t="shared" si="80"/>
        <v>4500</v>
      </c>
      <c r="H232" s="30">
        <f t="shared" si="80"/>
        <v>0</v>
      </c>
      <c r="I232" s="30">
        <f t="shared" si="80"/>
        <v>4500</v>
      </c>
    </row>
    <row r="233" spans="1:9" ht="24" x14ac:dyDescent="0.2">
      <c r="A233" s="24" t="s">
        <v>134</v>
      </c>
      <c r="B233" s="89" t="s">
        <v>36</v>
      </c>
      <c r="C233" s="129" t="s">
        <v>10</v>
      </c>
      <c r="D233" s="129" t="s">
        <v>27</v>
      </c>
      <c r="E233" s="89" t="s">
        <v>393</v>
      </c>
      <c r="F233" s="89" t="s">
        <v>89</v>
      </c>
      <c r="G233" s="64">
        <v>4500</v>
      </c>
      <c r="H233" s="64"/>
      <c r="I233" s="64">
        <f t="shared" ref="I233" si="81">G233+H233</f>
        <v>4500</v>
      </c>
    </row>
    <row r="234" spans="1:9" ht="48" x14ac:dyDescent="0.2">
      <c r="A234" s="47" t="s">
        <v>404</v>
      </c>
      <c r="B234" s="88" t="s">
        <v>36</v>
      </c>
      <c r="C234" s="135" t="s">
        <v>10</v>
      </c>
      <c r="D234" s="135" t="s">
        <v>27</v>
      </c>
      <c r="E234" s="88" t="s">
        <v>394</v>
      </c>
      <c r="F234" s="88"/>
      <c r="G234" s="30">
        <f>G235+G238</f>
        <v>56.9</v>
      </c>
      <c r="H234" s="30">
        <f>H235+H238</f>
        <v>0</v>
      </c>
      <c r="I234" s="30">
        <f>I235+I238</f>
        <v>56.9</v>
      </c>
    </row>
    <row r="235" spans="1:9" ht="48" x14ac:dyDescent="0.2">
      <c r="A235" s="69" t="s">
        <v>384</v>
      </c>
      <c r="B235" s="88" t="s">
        <v>36</v>
      </c>
      <c r="C235" s="135" t="s">
        <v>10</v>
      </c>
      <c r="D235" s="135" t="s">
        <v>27</v>
      </c>
      <c r="E235" s="88" t="s">
        <v>394</v>
      </c>
      <c r="F235" s="88" t="s">
        <v>151</v>
      </c>
      <c r="G235" s="30">
        <f t="shared" ref="G235:I236" si="82">G236</f>
        <v>53.9</v>
      </c>
      <c r="H235" s="30">
        <f t="shared" si="82"/>
        <v>0</v>
      </c>
      <c r="I235" s="30">
        <f t="shared" si="82"/>
        <v>53.9</v>
      </c>
    </row>
    <row r="236" spans="1:9" ht="24" x14ac:dyDescent="0.2">
      <c r="A236" s="47" t="s">
        <v>152</v>
      </c>
      <c r="B236" s="88" t="s">
        <v>36</v>
      </c>
      <c r="C236" s="135" t="s">
        <v>10</v>
      </c>
      <c r="D236" s="135" t="s">
        <v>27</v>
      </c>
      <c r="E236" s="88" t="s">
        <v>394</v>
      </c>
      <c r="F236" s="88" t="s">
        <v>150</v>
      </c>
      <c r="G236" s="30">
        <f t="shared" si="82"/>
        <v>53.9</v>
      </c>
      <c r="H236" s="30">
        <f t="shared" si="82"/>
        <v>0</v>
      </c>
      <c r="I236" s="30">
        <f t="shared" si="82"/>
        <v>53.9</v>
      </c>
    </row>
    <row r="237" spans="1:9" ht="24" x14ac:dyDescent="0.2">
      <c r="A237" s="122" t="s">
        <v>378</v>
      </c>
      <c r="B237" s="89" t="s">
        <v>36</v>
      </c>
      <c r="C237" s="129" t="s">
        <v>10</v>
      </c>
      <c r="D237" s="129" t="s">
        <v>27</v>
      </c>
      <c r="E237" s="89" t="s">
        <v>394</v>
      </c>
      <c r="F237" s="89" t="s">
        <v>85</v>
      </c>
      <c r="G237" s="64">
        <f>56.9-G240</f>
        <v>53.9</v>
      </c>
      <c r="H237" s="64"/>
      <c r="I237" s="64">
        <f t="shared" ref="I237" si="83">G237+H237</f>
        <v>53.9</v>
      </c>
    </row>
    <row r="238" spans="1:9" ht="24" x14ac:dyDescent="0.2">
      <c r="A238" s="118" t="s">
        <v>367</v>
      </c>
      <c r="B238" s="88" t="s">
        <v>36</v>
      </c>
      <c r="C238" s="135" t="s">
        <v>10</v>
      </c>
      <c r="D238" s="135" t="s">
        <v>27</v>
      </c>
      <c r="E238" s="88" t="s">
        <v>394</v>
      </c>
      <c r="F238" s="88" t="s">
        <v>153</v>
      </c>
      <c r="G238" s="30">
        <f t="shared" ref="G238:I239" si="84">G239</f>
        <v>3</v>
      </c>
      <c r="H238" s="30">
        <f t="shared" si="84"/>
        <v>0</v>
      </c>
      <c r="I238" s="30">
        <f t="shared" si="84"/>
        <v>3</v>
      </c>
    </row>
    <row r="239" spans="1:9" ht="24" x14ac:dyDescent="0.2">
      <c r="A239" s="106" t="s">
        <v>368</v>
      </c>
      <c r="B239" s="88" t="s">
        <v>36</v>
      </c>
      <c r="C239" s="135" t="s">
        <v>10</v>
      </c>
      <c r="D239" s="135" t="s">
        <v>27</v>
      </c>
      <c r="E239" s="88" t="s">
        <v>394</v>
      </c>
      <c r="F239" s="139" t="s">
        <v>154</v>
      </c>
      <c r="G239" s="30">
        <f t="shared" si="84"/>
        <v>3</v>
      </c>
      <c r="H239" s="30">
        <f t="shared" si="84"/>
        <v>0</v>
      </c>
      <c r="I239" s="30">
        <f t="shared" si="84"/>
        <v>3</v>
      </c>
    </row>
    <row r="240" spans="1:9" ht="24" x14ac:dyDescent="0.2">
      <c r="A240" s="120" t="s">
        <v>371</v>
      </c>
      <c r="B240" s="89" t="s">
        <v>36</v>
      </c>
      <c r="C240" s="129" t="s">
        <v>10</v>
      </c>
      <c r="D240" s="129" t="s">
        <v>27</v>
      </c>
      <c r="E240" s="89" t="s">
        <v>394</v>
      </c>
      <c r="F240" s="89" t="s">
        <v>84</v>
      </c>
      <c r="G240" s="64">
        <v>3</v>
      </c>
      <c r="H240" s="64"/>
      <c r="I240" s="64">
        <f t="shared" ref="I240" si="85">G240+H240</f>
        <v>3</v>
      </c>
    </row>
    <row r="241" spans="1:9" ht="36" x14ac:dyDescent="0.2">
      <c r="A241" s="5" t="s">
        <v>484</v>
      </c>
      <c r="B241" s="88" t="s">
        <v>36</v>
      </c>
      <c r="C241" s="135" t="s">
        <v>10</v>
      </c>
      <c r="D241" s="135" t="s">
        <v>27</v>
      </c>
      <c r="E241" s="88" t="s">
        <v>473</v>
      </c>
      <c r="F241" s="88"/>
      <c r="G241" s="30">
        <f>G242+G247+G245</f>
        <v>1370</v>
      </c>
      <c r="H241" s="30">
        <f>H242+H247+H245</f>
        <v>0</v>
      </c>
      <c r="I241" s="30">
        <f>I242+I247+I245</f>
        <v>1370</v>
      </c>
    </row>
    <row r="242" spans="1:9" ht="36" x14ac:dyDescent="0.2">
      <c r="A242" s="118" t="s">
        <v>350</v>
      </c>
      <c r="B242" s="139" t="s">
        <v>36</v>
      </c>
      <c r="C242" s="140" t="s">
        <v>10</v>
      </c>
      <c r="D242" s="140" t="s">
        <v>27</v>
      </c>
      <c r="E242" s="88" t="s">
        <v>473</v>
      </c>
      <c r="F242" s="139" t="s">
        <v>153</v>
      </c>
      <c r="G242" s="32">
        <f t="shared" ref="G242:I243" si="86">G243</f>
        <v>20</v>
      </c>
      <c r="H242" s="32">
        <f t="shared" si="86"/>
        <v>0</v>
      </c>
      <c r="I242" s="32">
        <f t="shared" si="86"/>
        <v>20</v>
      </c>
    </row>
    <row r="243" spans="1:9" ht="48" x14ac:dyDescent="0.2">
      <c r="A243" s="118" t="s">
        <v>351</v>
      </c>
      <c r="B243" s="139" t="s">
        <v>36</v>
      </c>
      <c r="C243" s="140" t="s">
        <v>10</v>
      </c>
      <c r="D243" s="140" t="s">
        <v>27</v>
      </c>
      <c r="E243" s="88" t="s">
        <v>473</v>
      </c>
      <c r="F243" s="139" t="s">
        <v>154</v>
      </c>
      <c r="G243" s="30">
        <f t="shared" si="86"/>
        <v>20</v>
      </c>
      <c r="H243" s="30">
        <f t="shared" si="86"/>
        <v>0</v>
      </c>
      <c r="I243" s="30">
        <f t="shared" si="86"/>
        <v>20</v>
      </c>
    </row>
    <row r="244" spans="1:9" ht="36" x14ac:dyDescent="0.2">
      <c r="A244" s="120" t="s">
        <v>345</v>
      </c>
      <c r="B244" s="89" t="s">
        <v>36</v>
      </c>
      <c r="C244" s="129" t="s">
        <v>10</v>
      </c>
      <c r="D244" s="129" t="s">
        <v>27</v>
      </c>
      <c r="E244" s="89" t="s">
        <v>473</v>
      </c>
      <c r="F244" s="89" t="s">
        <v>84</v>
      </c>
      <c r="G244" s="64">
        <v>20</v>
      </c>
      <c r="H244" s="64">
        <v>0</v>
      </c>
      <c r="I244" s="64">
        <f>G244+H244</f>
        <v>20</v>
      </c>
    </row>
    <row r="245" spans="1:9" ht="24" x14ac:dyDescent="0.2">
      <c r="A245" s="197" t="s">
        <v>413</v>
      </c>
      <c r="B245" s="139" t="s">
        <v>36</v>
      </c>
      <c r="C245" s="140" t="s">
        <v>10</v>
      </c>
      <c r="D245" s="140" t="s">
        <v>27</v>
      </c>
      <c r="E245" s="88" t="s">
        <v>473</v>
      </c>
      <c r="F245" s="139" t="s">
        <v>159</v>
      </c>
      <c r="G245" s="32">
        <f>G246</f>
        <v>140</v>
      </c>
      <c r="H245" s="32">
        <f>H246</f>
        <v>0</v>
      </c>
      <c r="I245" s="32">
        <f>I246</f>
        <v>140</v>
      </c>
    </row>
    <row r="246" spans="1:9" x14ac:dyDescent="0.2">
      <c r="A246" s="120" t="s">
        <v>518</v>
      </c>
      <c r="B246" s="89" t="s">
        <v>36</v>
      </c>
      <c r="C246" s="129" t="s">
        <v>10</v>
      </c>
      <c r="D246" s="129" t="s">
        <v>27</v>
      </c>
      <c r="E246" s="89" t="s">
        <v>473</v>
      </c>
      <c r="F246" s="89" t="s">
        <v>118</v>
      </c>
      <c r="G246" s="64">
        <v>140</v>
      </c>
      <c r="H246" s="64">
        <v>0</v>
      </c>
      <c r="I246" s="64">
        <f>G246+H246</f>
        <v>140</v>
      </c>
    </row>
    <row r="247" spans="1:9" x14ac:dyDescent="0.2">
      <c r="A247" s="118" t="s">
        <v>155</v>
      </c>
      <c r="B247" s="88" t="s">
        <v>36</v>
      </c>
      <c r="C247" s="135" t="s">
        <v>10</v>
      </c>
      <c r="D247" s="135" t="s">
        <v>27</v>
      </c>
      <c r="E247" s="88" t="s">
        <v>473</v>
      </c>
      <c r="F247" s="88" t="s">
        <v>156</v>
      </c>
      <c r="G247" s="30">
        <f>G248</f>
        <v>1210</v>
      </c>
      <c r="H247" s="30">
        <f>H248</f>
        <v>0</v>
      </c>
      <c r="I247" s="30">
        <f>I248</f>
        <v>1210</v>
      </c>
    </row>
    <row r="248" spans="1:9" ht="24" x14ac:dyDescent="0.2">
      <c r="A248" s="24" t="s">
        <v>134</v>
      </c>
      <c r="B248" s="89" t="s">
        <v>36</v>
      </c>
      <c r="C248" s="129" t="s">
        <v>10</v>
      </c>
      <c r="D248" s="129" t="s">
        <v>27</v>
      </c>
      <c r="E248" s="89" t="s">
        <v>473</v>
      </c>
      <c r="F248" s="89" t="s">
        <v>89</v>
      </c>
      <c r="G248" s="64">
        <v>1210</v>
      </c>
      <c r="H248" s="64">
        <v>0</v>
      </c>
      <c r="I248" s="64">
        <f>G248+H248</f>
        <v>1210</v>
      </c>
    </row>
    <row r="249" spans="1:9" x14ac:dyDescent="0.2">
      <c r="A249" s="39" t="s">
        <v>50</v>
      </c>
      <c r="B249" s="20" t="s">
        <v>36</v>
      </c>
      <c r="C249" s="21" t="s">
        <v>16</v>
      </c>
      <c r="D249" s="21" t="s">
        <v>55</v>
      </c>
      <c r="E249" s="20" t="s">
        <v>7</v>
      </c>
      <c r="F249" s="20" t="s">
        <v>7</v>
      </c>
      <c r="G249" s="29">
        <f>G250+G292+G343+G371</f>
        <v>478068.8</v>
      </c>
      <c r="H249" s="29">
        <f>H250+H292+H343+H371</f>
        <v>661040.09999999986</v>
      </c>
      <c r="I249" s="29">
        <f>I250+I292+I343+I371</f>
        <v>1139108.8999999999</v>
      </c>
    </row>
    <row r="250" spans="1:9" x14ac:dyDescent="0.2">
      <c r="A250" s="5" t="s">
        <v>17</v>
      </c>
      <c r="B250" s="88" t="s">
        <v>36</v>
      </c>
      <c r="C250" s="136" t="s">
        <v>16</v>
      </c>
      <c r="D250" s="136" t="s">
        <v>8</v>
      </c>
      <c r="E250" s="88" t="s">
        <v>7</v>
      </c>
      <c r="F250" s="88" t="s">
        <v>7</v>
      </c>
      <c r="G250" s="23">
        <f>G251</f>
        <v>207925.3</v>
      </c>
      <c r="H250" s="23">
        <f>H251</f>
        <v>658005.69999999995</v>
      </c>
      <c r="I250" s="23">
        <f>I251</f>
        <v>865931</v>
      </c>
    </row>
    <row r="251" spans="1:9" x14ac:dyDescent="0.2">
      <c r="A251" s="5" t="s">
        <v>128</v>
      </c>
      <c r="B251" s="88" t="s">
        <v>36</v>
      </c>
      <c r="C251" s="136" t="s">
        <v>16</v>
      </c>
      <c r="D251" s="136" t="s">
        <v>8</v>
      </c>
      <c r="E251" s="88" t="s">
        <v>127</v>
      </c>
      <c r="F251" s="88"/>
      <c r="G251" s="23">
        <f t="shared" ref="G251" si="87">G252+G258+G264+G276+G279+G286+G268+G272</f>
        <v>207925.3</v>
      </c>
      <c r="H251" s="23">
        <f>H252+H258+H264+H276+H279+H286+H268+H272+H283</f>
        <v>658005.69999999995</v>
      </c>
      <c r="I251" s="23">
        <f>I252+I258+I264+I276+I279+I286+I268+I272+I283</f>
        <v>865931</v>
      </c>
    </row>
    <row r="252" spans="1:9" ht="24" x14ac:dyDescent="0.2">
      <c r="A252" s="5" t="s">
        <v>191</v>
      </c>
      <c r="B252" s="88" t="s">
        <v>36</v>
      </c>
      <c r="C252" s="136" t="s">
        <v>16</v>
      </c>
      <c r="D252" s="136" t="s">
        <v>8</v>
      </c>
      <c r="E252" s="88" t="s">
        <v>266</v>
      </c>
      <c r="F252" s="88"/>
      <c r="G252" s="23">
        <f>G256+G257</f>
        <v>3434.6</v>
      </c>
      <c r="H252" s="23">
        <f>H256+H257</f>
        <v>0</v>
      </c>
      <c r="I252" s="23">
        <f>I256+I257</f>
        <v>3434.6</v>
      </c>
    </row>
    <row r="253" spans="1:9" ht="24" x14ac:dyDescent="0.2">
      <c r="A253" s="5" t="s">
        <v>287</v>
      </c>
      <c r="B253" s="88" t="s">
        <v>36</v>
      </c>
      <c r="C253" s="136" t="s">
        <v>16</v>
      </c>
      <c r="D253" s="136" t="s">
        <v>8</v>
      </c>
      <c r="E253" s="88" t="s">
        <v>288</v>
      </c>
      <c r="F253" s="88"/>
      <c r="G253" s="23">
        <f>G255</f>
        <v>3434.6</v>
      </c>
      <c r="H253" s="23">
        <f>H255</f>
        <v>0</v>
      </c>
      <c r="I253" s="23">
        <f>I255</f>
        <v>3434.6</v>
      </c>
    </row>
    <row r="254" spans="1:9" ht="24" x14ac:dyDescent="0.2">
      <c r="A254" s="118" t="s">
        <v>367</v>
      </c>
      <c r="B254" s="88" t="s">
        <v>36</v>
      </c>
      <c r="C254" s="136" t="s">
        <v>16</v>
      </c>
      <c r="D254" s="136" t="s">
        <v>8</v>
      </c>
      <c r="E254" s="88" t="s">
        <v>288</v>
      </c>
      <c r="F254" s="88" t="s">
        <v>153</v>
      </c>
      <c r="G254" s="23">
        <f>G255</f>
        <v>3434.6</v>
      </c>
      <c r="H254" s="23">
        <f>H255</f>
        <v>0</v>
      </c>
      <c r="I254" s="23">
        <f>I255</f>
        <v>3434.6</v>
      </c>
    </row>
    <row r="255" spans="1:9" ht="24" x14ac:dyDescent="0.2">
      <c r="A255" s="106" t="s">
        <v>368</v>
      </c>
      <c r="B255" s="139" t="s">
        <v>36</v>
      </c>
      <c r="C255" s="140" t="s">
        <v>16</v>
      </c>
      <c r="D255" s="140" t="s">
        <v>8</v>
      </c>
      <c r="E255" s="88" t="s">
        <v>288</v>
      </c>
      <c r="F255" s="139" t="s">
        <v>154</v>
      </c>
      <c r="G255" s="23">
        <f>G256+G257</f>
        <v>3434.6</v>
      </c>
      <c r="H255" s="23">
        <f>H256+H257</f>
        <v>0</v>
      </c>
      <c r="I255" s="23">
        <f>I256+I257</f>
        <v>3434.6</v>
      </c>
    </row>
    <row r="256" spans="1:9" ht="24" x14ac:dyDescent="0.2">
      <c r="A256" s="102" t="s">
        <v>379</v>
      </c>
      <c r="B256" s="89" t="s">
        <v>36</v>
      </c>
      <c r="C256" s="129" t="s">
        <v>16</v>
      </c>
      <c r="D256" s="129" t="s">
        <v>8</v>
      </c>
      <c r="E256" s="89" t="s">
        <v>288</v>
      </c>
      <c r="F256" s="89" t="s">
        <v>90</v>
      </c>
      <c r="G256" s="64">
        <v>3020.6</v>
      </c>
      <c r="H256" s="64">
        <v>0</v>
      </c>
      <c r="I256" s="64">
        <f t="shared" ref="I256:I257" si="88">G256+H256</f>
        <v>3020.6</v>
      </c>
    </row>
    <row r="257" spans="1:9" ht="24" x14ac:dyDescent="0.2">
      <c r="A257" s="120" t="s">
        <v>371</v>
      </c>
      <c r="B257" s="89" t="s">
        <v>36</v>
      </c>
      <c r="C257" s="129" t="s">
        <v>16</v>
      </c>
      <c r="D257" s="129" t="s">
        <v>8</v>
      </c>
      <c r="E257" s="89" t="s">
        <v>288</v>
      </c>
      <c r="F257" s="89" t="s">
        <v>84</v>
      </c>
      <c r="G257" s="64">
        <v>414</v>
      </c>
      <c r="H257" s="64">
        <v>0</v>
      </c>
      <c r="I257" s="64">
        <f t="shared" si="88"/>
        <v>414</v>
      </c>
    </row>
    <row r="258" spans="1:9" ht="24" x14ac:dyDescent="0.2">
      <c r="A258" s="5" t="s">
        <v>189</v>
      </c>
      <c r="B258" s="88" t="s">
        <v>36</v>
      </c>
      <c r="C258" s="136" t="s">
        <v>16</v>
      </c>
      <c r="D258" s="136" t="s">
        <v>8</v>
      </c>
      <c r="E258" s="88" t="s">
        <v>289</v>
      </c>
      <c r="F258" s="88"/>
      <c r="G258" s="23">
        <f>G259</f>
        <v>12899.6</v>
      </c>
      <c r="H258" s="23">
        <f>H259</f>
        <v>0</v>
      </c>
      <c r="I258" s="23">
        <f>I259</f>
        <v>12899.6</v>
      </c>
    </row>
    <row r="259" spans="1:9" x14ac:dyDescent="0.2">
      <c r="A259" s="5" t="s">
        <v>291</v>
      </c>
      <c r="B259" s="88" t="s">
        <v>36</v>
      </c>
      <c r="C259" s="136" t="s">
        <v>16</v>
      </c>
      <c r="D259" s="136" t="s">
        <v>8</v>
      </c>
      <c r="E259" s="88" t="s">
        <v>290</v>
      </c>
      <c r="F259" s="88"/>
      <c r="G259" s="23">
        <f>G261</f>
        <v>12899.6</v>
      </c>
      <c r="H259" s="23">
        <f>H261</f>
        <v>0</v>
      </c>
      <c r="I259" s="23">
        <f>I261</f>
        <v>12899.6</v>
      </c>
    </row>
    <row r="260" spans="1:9" ht="24" x14ac:dyDescent="0.2">
      <c r="A260" s="118" t="s">
        <v>367</v>
      </c>
      <c r="B260" s="88" t="s">
        <v>36</v>
      </c>
      <c r="C260" s="136" t="s">
        <v>16</v>
      </c>
      <c r="D260" s="136" t="s">
        <v>8</v>
      </c>
      <c r="E260" s="88" t="s">
        <v>290</v>
      </c>
      <c r="F260" s="88" t="s">
        <v>153</v>
      </c>
      <c r="G260" s="23">
        <f t="shared" ref="G260:I260" si="89">G261</f>
        <v>12899.6</v>
      </c>
      <c r="H260" s="23">
        <f t="shared" si="89"/>
        <v>0</v>
      </c>
      <c r="I260" s="23">
        <f t="shared" si="89"/>
        <v>12899.6</v>
      </c>
    </row>
    <row r="261" spans="1:9" ht="24" x14ac:dyDescent="0.2">
      <c r="A261" s="106" t="s">
        <v>368</v>
      </c>
      <c r="B261" s="139" t="s">
        <v>36</v>
      </c>
      <c r="C261" s="140" t="s">
        <v>16</v>
      </c>
      <c r="D261" s="140" t="s">
        <v>8</v>
      </c>
      <c r="E261" s="88" t="s">
        <v>290</v>
      </c>
      <c r="F261" s="139" t="s">
        <v>154</v>
      </c>
      <c r="G261" s="23">
        <f>G262+G263</f>
        <v>12899.6</v>
      </c>
      <c r="H261" s="23">
        <f>H262+H263</f>
        <v>0</v>
      </c>
      <c r="I261" s="23">
        <f>I262+I263</f>
        <v>12899.6</v>
      </c>
    </row>
    <row r="262" spans="1:9" ht="24" x14ac:dyDescent="0.2">
      <c r="A262" s="102" t="s">
        <v>379</v>
      </c>
      <c r="B262" s="89" t="s">
        <v>36</v>
      </c>
      <c r="C262" s="129" t="s">
        <v>16</v>
      </c>
      <c r="D262" s="129" t="s">
        <v>8</v>
      </c>
      <c r="E262" s="89" t="s">
        <v>290</v>
      </c>
      <c r="F262" s="89" t="s">
        <v>90</v>
      </c>
      <c r="G262" s="64">
        <v>11599.6</v>
      </c>
      <c r="H262" s="64">
        <v>0</v>
      </c>
      <c r="I262" s="64">
        <f t="shared" ref="I262:I263" si="90">G262+H262</f>
        <v>11599.6</v>
      </c>
    </row>
    <row r="263" spans="1:9" ht="24" x14ac:dyDescent="0.2">
      <c r="A263" s="119" t="s">
        <v>371</v>
      </c>
      <c r="B263" s="89" t="s">
        <v>36</v>
      </c>
      <c r="C263" s="129" t="s">
        <v>16</v>
      </c>
      <c r="D263" s="129" t="s">
        <v>8</v>
      </c>
      <c r="E263" s="89" t="s">
        <v>290</v>
      </c>
      <c r="F263" s="89" t="s">
        <v>84</v>
      </c>
      <c r="G263" s="64">
        <v>1300</v>
      </c>
      <c r="H263" s="64">
        <v>0</v>
      </c>
      <c r="I263" s="64">
        <f t="shared" si="90"/>
        <v>1300</v>
      </c>
    </row>
    <row r="264" spans="1:9" ht="24" x14ac:dyDescent="0.2">
      <c r="A264" s="5" t="s">
        <v>123</v>
      </c>
      <c r="B264" s="88" t="s">
        <v>36</v>
      </c>
      <c r="C264" s="136" t="s">
        <v>16</v>
      </c>
      <c r="D264" s="136" t="s">
        <v>8</v>
      </c>
      <c r="E264" s="88" t="s">
        <v>179</v>
      </c>
      <c r="F264" s="88"/>
      <c r="G264" s="23">
        <f>G267</f>
        <v>85753.5</v>
      </c>
      <c r="H264" s="23">
        <f>H267</f>
        <v>-73000.600000000006</v>
      </c>
      <c r="I264" s="23">
        <f>I267</f>
        <v>12752.899999999994</v>
      </c>
    </row>
    <row r="265" spans="1:9" ht="24" x14ac:dyDescent="0.2">
      <c r="A265" s="5" t="s">
        <v>380</v>
      </c>
      <c r="B265" s="88" t="s">
        <v>36</v>
      </c>
      <c r="C265" s="136" t="s">
        <v>16</v>
      </c>
      <c r="D265" s="136" t="s">
        <v>8</v>
      </c>
      <c r="E265" s="88" t="s">
        <v>179</v>
      </c>
      <c r="F265" s="88" t="s">
        <v>162</v>
      </c>
      <c r="G265" s="23">
        <f t="shared" ref="G265:I270" si="91">G266</f>
        <v>85753.5</v>
      </c>
      <c r="H265" s="23">
        <f t="shared" si="91"/>
        <v>-73000.600000000006</v>
      </c>
      <c r="I265" s="23">
        <f t="shared" si="91"/>
        <v>12752.899999999994</v>
      </c>
    </row>
    <row r="266" spans="1:9" x14ac:dyDescent="0.2">
      <c r="A266" s="5" t="s">
        <v>164</v>
      </c>
      <c r="B266" s="88" t="s">
        <v>36</v>
      </c>
      <c r="C266" s="136" t="s">
        <v>16</v>
      </c>
      <c r="D266" s="136" t="s">
        <v>8</v>
      </c>
      <c r="E266" s="88" t="s">
        <v>179</v>
      </c>
      <c r="F266" s="88" t="s">
        <v>163</v>
      </c>
      <c r="G266" s="23">
        <f t="shared" si="91"/>
        <v>85753.5</v>
      </c>
      <c r="H266" s="23">
        <f t="shared" si="91"/>
        <v>-73000.600000000006</v>
      </c>
      <c r="I266" s="23">
        <f t="shared" si="91"/>
        <v>12752.899999999994</v>
      </c>
    </row>
    <row r="267" spans="1:9" ht="24" x14ac:dyDescent="0.2">
      <c r="A267" s="78" t="s">
        <v>381</v>
      </c>
      <c r="B267" s="89" t="s">
        <v>36</v>
      </c>
      <c r="C267" s="129" t="s">
        <v>16</v>
      </c>
      <c r="D267" s="129" t="s">
        <v>8</v>
      </c>
      <c r="E267" s="89" t="s">
        <v>179</v>
      </c>
      <c r="F267" s="89" t="s">
        <v>132</v>
      </c>
      <c r="G267" s="64">
        <v>85753.5</v>
      </c>
      <c r="H267" s="64">
        <f>12752.9-85753.5</f>
        <v>-73000.600000000006</v>
      </c>
      <c r="I267" s="64">
        <f t="shared" ref="I267" si="92">G267+H267</f>
        <v>12752.899999999994</v>
      </c>
    </row>
    <row r="268" spans="1:9" ht="27.75" hidden="1" customHeight="1" x14ac:dyDescent="0.2">
      <c r="A268" s="5" t="s">
        <v>500</v>
      </c>
      <c r="B268" s="88" t="s">
        <v>36</v>
      </c>
      <c r="C268" s="136" t="s">
        <v>16</v>
      </c>
      <c r="D268" s="136" t="s">
        <v>8</v>
      </c>
      <c r="E268" s="88" t="s">
        <v>501</v>
      </c>
      <c r="F268" s="88"/>
      <c r="G268" s="23">
        <f>G271</f>
        <v>12752.9</v>
      </c>
      <c r="H268" s="23">
        <f>H271</f>
        <v>-12752.9</v>
      </c>
      <c r="I268" s="23">
        <f>I271</f>
        <v>0</v>
      </c>
    </row>
    <row r="269" spans="1:9" ht="24" hidden="1" x14ac:dyDescent="0.2">
      <c r="A269" s="90" t="s">
        <v>380</v>
      </c>
      <c r="B269" s="88" t="s">
        <v>36</v>
      </c>
      <c r="C269" s="136" t="s">
        <v>16</v>
      </c>
      <c r="D269" s="136" t="s">
        <v>8</v>
      </c>
      <c r="E269" s="88" t="s">
        <v>501</v>
      </c>
      <c r="F269" s="88" t="s">
        <v>162</v>
      </c>
      <c r="G269" s="23">
        <f t="shared" si="91"/>
        <v>12752.9</v>
      </c>
      <c r="H269" s="23">
        <f t="shared" si="91"/>
        <v>-12752.9</v>
      </c>
      <c r="I269" s="23">
        <f t="shared" si="91"/>
        <v>0</v>
      </c>
    </row>
    <row r="270" spans="1:9" hidden="1" x14ac:dyDescent="0.2">
      <c r="A270" s="5" t="s">
        <v>164</v>
      </c>
      <c r="B270" s="88" t="s">
        <v>36</v>
      </c>
      <c r="C270" s="136" t="s">
        <v>16</v>
      </c>
      <c r="D270" s="136" t="s">
        <v>8</v>
      </c>
      <c r="E270" s="88" t="s">
        <v>501</v>
      </c>
      <c r="F270" s="88" t="s">
        <v>163</v>
      </c>
      <c r="G270" s="23">
        <f t="shared" si="91"/>
        <v>12752.9</v>
      </c>
      <c r="H270" s="23">
        <f t="shared" si="91"/>
        <v>-12752.9</v>
      </c>
      <c r="I270" s="23">
        <f t="shared" si="91"/>
        <v>0</v>
      </c>
    </row>
    <row r="271" spans="1:9" ht="24" hidden="1" x14ac:dyDescent="0.2">
      <c r="A271" s="78" t="s">
        <v>381</v>
      </c>
      <c r="B271" s="89" t="s">
        <v>36</v>
      </c>
      <c r="C271" s="129" t="s">
        <v>16</v>
      </c>
      <c r="D271" s="129" t="s">
        <v>8</v>
      </c>
      <c r="E271" s="89" t="s">
        <v>501</v>
      </c>
      <c r="F271" s="89" t="s">
        <v>132</v>
      </c>
      <c r="G271" s="64">
        <v>12752.9</v>
      </c>
      <c r="H271" s="64">
        <v>-12752.9</v>
      </c>
      <c r="I271" s="64">
        <f t="shared" ref="I271" si="93">G271+H271</f>
        <v>0</v>
      </c>
    </row>
    <row r="272" spans="1:9" ht="18.75" customHeight="1" x14ac:dyDescent="0.2">
      <c r="A272" s="50" t="s">
        <v>513</v>
      </c>
      <c r="B272" s="88" t="s">
        <v>36</v>
      </c>
      <c r="C272" s="136" t="s">
        <v>16</v>
      </c>
      <c r="D272" s="136" t="s">
        <v>8</v>
      </c>
      <c r="E272" s="88" t="s">
        <v>512</v>
      </c>
      <c r="F272" s="88"/>
      <c r="G272" s="32">
        <f t="shared" ref="G272:I274" si="94">G273</f>
        <v>2100.4</v>
      </c>
      <c r="H272" s="32">
        <f t="shared" si="94"/>
        <v>12</v>
      </c>
      <c r="I272" s="32">
        <f t="shared" si="94"/>
        <v>2112.4</v>
      </c>
    </row>
    <row r="273" spans="1:9" ht="24" x14ac:dyDescent="0.2">
      <c r="A273" s="90" t="s">
        <v>380</v>
      </c>
      <c r="B273" s="88" t="s">
        <v>36</v>
      </c>
      <c r="C273" s="136" t="s">
        <v>16</v>
      </c>
      <c r="D273" s="136" t="s">
        <v>8</v>
      </c>
      <c r="E273" s="88" t="s">
        <v>512</v>
      </c>
      <c r="F273" s="88" t="s">
        <v>162</v>
      </c>
      <c r="G273" s="32">
        <f t="shared" si="94"/>
        <v>2100.4</v>
      </c>
      <c r="H273" s="32">
        <f t="shared" si="94"/>
        <v>12</v>
      </c>
      <c r="I273" s="32">
        <f t="shared" si="94"/>
        <v>2112.4</v>
      </c>
    </row>
    <row r="274" spans="1:9" x14ac:dyDescent="0.2">
      <c r="A274" s="5" t="s">
        <v>164</v>
      </c>
      <c r="B274" s="88" t="s">
        <v>36</v>
      </c>
      <c r="C274" s="136" t="s">
        <v>16</v>
      </c>
      <c r="D274" s="136" t="s">
        <v>8</v>
      </c>
      <c r="E274" s="88" t="s">
        <v>512</v>
      </c>
      <c r="F274" s="88" t="s">
        <v>163</v>
      </c>
      <c r="G274" s="32">
        <f t="shared" si="94"/>
        <v>2100.4</v>
      </c>
      <c r="H274" s="32">
        <f t="shared" si="94"/>
        <v>12</v>
      </c>
      <c r="I274" s="32">
        <f t="shared" si="94"/>
        <v>2112.4</v>
      </c>
    </row>
    <row r="275" spans="1:9" ht="24" x14ac:dyDescent="0.2">
      <c r="A275" s="78" t="s">
        <v>381</v>
      </c>
      <c r="B275" s="89" t="s">
        <v>36</v>
      </c>
      <c r="C275" s="129" t="s">
        <v>16</v>
      </c>
      <c r="D275" s="129" t="s">
        <v>8</v>
      </c>
      <c r="E275" s="89" t="s">
        <v>512</v>
      </c>
      <c r="F275" s="89" t="s">
        <v>132</v>
      </c>
      <c r="G275" s="64">
        <v>2100.4</v>
      </c>
      <c r="H275" s="64">
        <v>12</v>
      </c>
      <c r="I275" s="64">
        <f>G275+H275</f>
        <v>2112.4</v>
      </c>
    </row>
    <row r="276" spans="1:9" ht="24" hidden="1" x14ac:dyDescent="0.2">
      <c r="A276" s="18" t="s">
        <v>426</v>
      </c>
      <c r="B276" s="139" t="s">
        <v>36</v>
      </c>
      <c r="C276" s="140" t="s">
        <v>16</v>
      </c>
      <c r="D276" s="140" t="s">
        <v>8</v>
      </c>
      <c r="E276" s="139" t="s">
        <v>425</v>
      </c>
      <c r="F276" s="139"/>
      <c r="G276" s="32">
        <f t="shared" ref="G276:I277" si="95">G277</f>
        <v>4000</v>
      </c>
      <c r="H276" s="32">
        <f t="shared" si="95"/>
        <v>-4000</v>
      </c>
      <c r="I276" s="32">
        <f t="shared" si="95"/>
        <v>0</v>
      </c>
    </row>
    <row r="277" spans="1:9" hidden="1" x14ac:dyDescent="0.2">
      <c r="A277" s="106" t="s">
        <v>155</v>
      </c>
      <c r="B277" s="139" t="s">
        <v>36</v>
      </c>
      <c r="C277" s="140" t="s">
        <v>16</v>
      </c>
      <c r="D277" s="140" t="s">
        <v>8</v>
      </c>
      <c r="E277" s="139" t="s">
        <v>425</v>
      </c>
      <c r="F277" s="139" t="s">
        <v>156</v>
      </c>
      <c r="G277" s="23">
        <f t="shared" si="95"/>
        <v>4000</v>
      </c>
      <c r="H277" s="23">
        <f t="shared" si="95"/>
        <v>-4000</v>
      </c>
      <c r="I277" s="23">
        <f t="shared" si="95"/>
        <v>0</v>
      </c>
    </row>
    <row r="278" spans="1:9" ht="24" hidden="1" x14ac:dyDescent="0.2">
      <c r="A278" s="24" t="s">
        <v>134</v>
      </c>
      <c r="B278" s="89" t="s">
        <v>36</v>
      </c>
      <c r="C278" s="129" t="s">
        <v>16</v>
      </c>
      <c r="D278" s="129" t="s">
        <v>8</v>
      </c>
      <c r="E278" s="89" t="s">
        <v>425</v>
      </c>
      <c r="F278" s="89" t="s">
        <v>89</v>
      </c>
      <c r="G278" s="64">
        <v>4000</v>
      </c>
      <c r="H278" s="64">
        <v>-4000</v>
      </c>
      <c r="I278" s="64">
        <f t="shared" ref="I278" si="96">G278+H278</f>
        <v>0</v>
      </c>
    </row>
    <row r="279" spans="1:9" ht="48" x14ac:dyDescent="0.2">
      <c r="A279" s="5" t="s">
        <v>487</v>
      </c>
      <c r="B279" s="88" t="s">
        <v>36</v>
      </c>
      <c r="C279" s="136" t="s">
        <v>16</v>
      </c>
      <c r="D279" s="136" t="s">
        <v>8</v>
      </c>
      <c r="E279" s="139" t="s">
        <v>488</v>
      </c>
      <c r="F279" s="139"/>
      <c r="G279" s="32">
        <f t="shared" ref="G279:I281" si="97">G280</f>
        <v>25438.7</v>
      </c>
      <c r="H279" s="32">
        <f t="shared" si="97"/>
        <v>234522.7</v>
      </c>
      <c r="I279" s="32">
        <f t="shared" si="97"/>
        <v>259961.40000000002</v>
      </c>
    </row>
    <row r="280" spans="1:9" ht="27" customHeight="1" x14ac:dyDescent="0.2">
      <c r="A280" s="187" t="s">
        <v>357</v>
      </c>
      <c r="B280" s="88" t="s">
        <v>36</v>
      </c>
      <c r="C280" s="136" t="s">
        <v>16</v>
      </c>
      <c r="D280" s="136" t="s">
        <v>8</v>
      </c>
      <c r="E280" s="139" t="s">
        <v>488</v>
      </c>
      <c r="F280" s="88" t="s">
        <v>162</v>
      </c>
      <c r="G280" s="23">
        <f t="shared" si="97"/>
        <v>25438.7</v>
      </c>
      <c r="H280" s="23">
        <f t="shared" si="97"/>
        <v>234522.7</v>
      </c>
      <c r="I280" s="23">
        <f t="shared" si="97"/>
        <v>259961.40000000002</v>
      </c>
    </row>
    <row r="281" spans="1:9" x14ac:dyDescent="0.2">
      <c r="A281" s="5" t="s">
        <v>164</v>
      </c>
      <c r="B281" s="88" t="s">
        <v>36</v>
      </c>
      <c r="C281" s="136" t="s">
        <v>16</v>
      </c>
      <c r="D281" s="136" t="s">
        <v>8</v>
      </c>
      <c r="E281" s="139" t="s">
        <v>488</v>
      </c>
      <c r="F281" s="88" t="s">
        <v>163</v>
      </c>
      <c r="G281" s="23">
        <f t="shared" si="97"/>
        <v>25438.7</v>
      </c>
      <c r="H281" s="23">
        <f t="shared" si="97"/>
        <v>234522.7</v>
      </c>
      <c r="I281" s="23">
        <f t="shared" si="97"/>
        <v>259961.40000000002</v>
      </c>
    </row>
    <row r="282" spans="1:9" ht="28.5" customHeight="1" x14ac:dyDescent="0.2">
      <c r="A282" s="78" t="s">
        <v>359</v>
      </c>
      <c r="B282" s="89" t="s">
        <v>36</v>
      </c>
      <c r="C282" s="129" t="s">
        <v>16</v>
      </c>
      <c r="D282" s="129" t="s">
        <v>8</v>
      </c>
      <c r="E282" s="89" t="s">
        <v>488</v>
      </c>
      <c r="F282" s="89" t="s">
        <v>132</v>
      </c>
      <c r="G282" s="64">
        <v>25438.7</v>
      </c>
      <c r="H282" s="64">
        <v>234522.7</v>
      </c>
      <c r="I282" s="64">
        <f>G282+H282</f>
        <v>259961.40000000002</v>
      </c>
    </row>
    <row r="283" spans="1:9" ht="28.5" customHeight="1" x14ac:dyDescent="0.2">
      <c r="A283" s="18" t="s">
        <v>558</v>
      </c>
      <c r="B283" s="139" t="s">
        <v>36</v>
      </c>
      <c r="C283" s="140" t="s">
        <v>16</v>
      </c>
      <c r="D283" s="140" t="s">
        <v>8</v>
      </c>
      <c r="E283" s="139" t="s">
        <v>557</v>
      </c>
      <c r="F283" s="139"/>
      <c r="G283" s="32">
        <f t="shared" ref="G283:I284" si="98">G284</f>
        <v>0</v>
      </c>
      <c r="H283" s="32">
        <f t="shared" si="98"/>
        <v>4000</v>
      </c>
      <c r="I283" s="32">
        <f t="shared" si="98"/>
        <v>4000</v>
      </c>
    </row>
    <row r="284" spans="1:9" ht="20.25" customHeight="1" x14ac:dyDescent="0.2">
      <c r="A284" s="220" t="s">
        <v>155</v>
      </c>
      <c r="B284" s="139" t="s">
        <v>36</v>
      </c>
      <c r="C284" s="140" t="s">
        <v>16</v>
      </c>
      <c r="D284" s="140" t="s">
        <v>8</v>
      </c>
      <c r="E284" s="139" t="s">
        <v>557</v>
      </c>
      <c r="F284" s="139" t="s">
        <v>156</v>
      </c>
      <c r="G284" s="32">
        <f t="shared" si="98"/>
        <v>0</v>
      </c>
      <c r="H284" s="32">
        <f t="shared" si="98"/>
        <v>4000</v>
      </c>
      <c r="I284" s="32">
        <f t="shared" si="98"/>
        <v>4000</v>
      </c>
    </row>
    <row r="285" spans="1:9" ht="28.5" customHeight="1" x14ac:dyDescent="0.2">
      <c r="A285" s="24" t="s">
        <v>134</v>
      </c>
      <c r="B285" s="89" t="s">
        <v>36</v>
      </c>
      <c r="C285" s="129" t="s">
        <v>16</v>
      </c>
      <c r="D285" s="129" t="s">
        <v>8</v>
      </c>
      <c r="E285" s="89" t="s">
        <v>557</v>
      </c>
      <c r="F285" s="89" t="s">
        <v>89</v>
      </c>
      <c r="G285" s="64">
        <v>0</v>
      </c>
      <c r="H285" s="64">
        <v>4000</v>
      </c>
      <c r="I285" s="64">
        <f>G285+H285</f>
        <v>4000</v>
      </c>
    </row>
    <row r="286" spans="1:9" ht="36" customHeight="1" x14ac:dyDescent="0.2">
      <c r="A286" s="5" t="s">
        <v>556</v>
      </c>
      <c r="B286" s="88" t="s">
        <v>36</v>
      </c>
      <c r="C286" s="136" t="s">
        <v>16</v>
      </c>
      <c r="D286" s="136" t="s">
        <v>8</v>
      </c>
      <c r="E286" s="139" t="s">
        <v>490</v>
      </c>
      <c r="F286" s="139"/>
      <c r="G286" s="32">
        <f t="shared" ref="G286:I288" si="99">G287</f>
        <v>61545.599999999999</v>
      </c>
      <c r="H286" s="32">
        <f t="shared" si="99"/>
        <v>509224.5</v>
      </c>
      <c r="I286" s="32">
        <f t="shared" si="99"/>
        <v>570770.1</v>
      </c>
    </row>
    <row r="287" spans="1:9" ht="26.25" customHeight="1" x14ac:dyDescent="0.2">
      <c r="A287" s="187" t="s">
        <v>357</v>
      </c>
      <c r="B287" s="88" t="s">
        <v>36</v>
      </c>
      <c r="C287" s="136" t="s">
        <v>16</v>
      </c>
      <c r="D287" s="136" t="s">
        <v>8</v>
      </c>
      <c r="E287" s="139" t="s">
        <v>490</v>
      </c>
      <c r="F287" s="88" t="s">
        <v>162</v>
      </c>
      <c r="G287" s="23">
        <f t="shared" si="99"/>
        <v>61545.599999999999</v>
      </c>
      <c r="H287" s="23">
        <f t="shared" si="99"/>
        <v>509224.5</v>
      </c>
      <c r="I287" s="23">
        <f t="shared" si="99"/>
        <v>570770.1</v>
      </c>
    </row>
    <row r="288" spans="1:9" x14ac:dyDescent="0.2">
      <c r="A288" s="5" t="s">
        <v>164</v>
      </c>
      <c r="B288" s="88" t="s">
        <v>36</v>
      </c>
      <c r="C288" s="136" t="s">
        <v>16</v>
      </c>
      <c r="D288" s="136" t="s">
        <v>8</v>
      </c>
      <c r="E288" s="139" t="s">
        <v>490</v>
      </c>
      <c r="F288" s="88" t="s">
        <v>163</v>
      </c>
      <c r="G288" s="23">
        <f t="shared" si="99"/>
        <v>61545.599999999999</v>
      </c>
      <c r="H288" s="23">
        <f t="shared" si="99"/>
        <v>509224.5</v>
      </c>
      <c r="I288" s="23">
        <f t="shared" si="99"/>
        <v>570770.1</v>
      </c>
    </row>
    <row r="289" spans="1:9" ht="27.75" customHeight="1" x14ac:dyDescent="0.2">
      <c r="A289" s="78" t="s">
        <v>359</v>
      </c>
      <c r="B289" s="89" t="s">
        <v>36</v>
      </c>
      <c r="C289" s="129" t="s">
        <v>16</v>
      </c>
      <c r="D289" s="129" t="s">
        <v>8</v>
      </c>
      <c r="E289" s="89" t="s">
        <v>490</v>
      </c>
      <c r="F289" s="89" t="s">
        <v>132</v>
      </c>
      <c r="G289" s="64">
        <f>G290+G291</f>
        <v>61545.599999999999</v>
      </c>
      <c r="H289" s="64">
        <f>H290+H291</f>
        <v>509224.5</v>
      </c>
      <c r="I289" s="64">
        <f>I290+I291</f>
        <v>570770.1</v>
      </c>
    </row>
    <row r="290" spans="1:9" ht="15" customHeight="1" x14ac:dyDescent="0.2">
      <c r="A290" s="148" t="s">
        <v>562</v>
      </c>
      <c r="B290" s="89" t="s">
        <v>36</v>
      </c>
      <c r="C290" s="129" t="s">
        <v>16</v>
      </c>
      <c r="D290" s="129" t="s">
        <v>8</v>
      </c>
      <c r="E290" s="89" t="s">
        <v>490</v>
      </c>
      <c r="F290" s="89" t="s">
        <v>132</v>
      </c>
      <c r="G290" s="64">
        <v>61545.599999999999</v>
      </c>
      <c r="H290" s="64">
        <v>423471</v>
      </c>
      <c r="I290" s="64">
        <f>G290+H290</f>
        <v>485016.6</v>
      </c>
    </row>
    <row r="291" spans="1:9" ht="13.5" customHeight="1" x14ac:dyDescent="0.2">
      <c r="A291" s="148" t="s">
        <v>563</v>
      </c>
      <c r="B291" s="89" t="s">
        <v>36</v>
      </c>
      <c r="C291" s="129" t="s">
        <v>16</v>
      </c>
      <c r="D291" s="129" t="s">
        <v>8</v>
      </c>
      <c r="E291" s="89" t="s">
        <v>490</v>
      </c>
      <c r="F291" s="89" t="s">
        <v>132</v>
      </c>
      <c r="G291" s="64">
        <v>0</v>
      </c>
      <c r="H291" s="64">
        <v>85753.5</v>
      </c>
      <c r="I291" s="64">
        <f>G291+H291</f>
        <v>85753.5</v>
      </c>
    </row>
    <row r="292" spans="1:9" x14ac:dyDescent="0.2">
      <c r="A292" s="5" t="s">
        <v>81</v>
      </c>
      <c r="B292" s="88" t="s">
        <v>36</v>
      </c>
      <c r="C292" s="136" t="s">
        <v>16</v>
      </c>
      <c r="D292" s="136" t="s">
        <v>18</v>
      </c>
      <c r="E292" s="88"/>
      <c r="F292" s="88"/>
      <c r="G292" s="23">
        <f>G293</f>
        <v>227370.09999999998</v>
      </c>
      <c r="H292" s="23">
        <f>H293</f>
        <v>784.69999999999641</v>
      </c>
      <c r="I292" s="23">
        <f>I293</f>
        <v>228154.80000000002</v>
      </c>
    </row>
    <row r="293" spans="1:9" x14ac:dyDescent="0.2">
      <c r="A293" s="5" t="s">
        <v>128</v>
      </c>
      <c r="B293" s="88" t="s">
        <v>36</v>
      </c>
      <c r="C293" s="136" t="s">
        <v>16</v>
      </c>
      <c r="D293" s="136" t="s">
        <v>18</v>
      </c>
      <c r="E293" s="88" t="s">
        <v>127</v>
      </c>
      <c r="F293" s="88"/>
      <c r="G293" s="23">
        <f>G294+G314+G327+G331+G335+G339+G323+G309+G305</f>
        <v>227370.09999999998</v>
      </c>
      <c r="H293" s="23">
        <f>H294+H314+H327+H331+H335+H339+H323+H309+H305</f>
        <v>784.69999999999641</v>
      </c>
      <c r="I293" s="23">
        <f>I294+I314+I327+I331+I335+I339+I323+I309+I305</f>
        <v>228154.80000000002</v>
      </c>
    </row>
    <row r="294" spans="1:9" ht="24" x14ac:dyDescent="0.2">
      <c r="A294" s="5" t="s">
        <v>189</v>
      </c>
      <c r="B294" s="88" t="s">
        <v>36</v>
      </c>
      <c r="C294" s="136" t="s">
        <v>16</v>
      </c>
      <c r="D294" s="136" t="s">
        <v>18</v>
      </c>
      <c r="E294" s="88" t="s">
        <v>289</v>
      </c>
      <c r="F294" s="88"/>
      <c r="G294" s="32">
        <f>G295+G302</f>
        <v>117175.29999999999</v>
      </c>
      <c r="H294" s="32">
        <f t="shared" ref="H294:I294" si="100">H295+H302</f>
        <v>18987.7</v>
      </c>
      <c r="I294" s="32">
        <f t="shared" si="100"/>
        <v>136163</v>
      </c>
    </row>
    <row r="295" spans="1:9" x14ac:dyDescent="0.2">
      <c r="A295" s="5" t="s">
        <v>292</v>
      </c>
      <c r="B295" s="88" t="s">
        <v>36</v>
      </c>
      <c r="C295" s="136" t="s">
        <v>16</v>
      </c>
      <c r="D295" s="136" t="s">
        <v>18</v>
      </c>
      <c r="E295" s="88" t="s">
        <v>293</v>
      </c>
      <c r="F295" s="88"/>
      <c r="G295" s="23">
        <f t="shared" ref="G295:H295" si="101">G297</f>
        <v>89747.9</v>
      </c>
      <c r="H295" s="23">
        <f t="shared" si="101"/>
        <v>18987.7</v>
      </c>
      <c r="I295" s="23">
        <f>I297</f>
        <v>108735.6</v>
      </c>
    </row>
    <row r="296" spans="1:9" ht="24" x14ac:dyDescent="0.2">
      <c r="A296" s="118" t="s">
        <v>367</v>
      </c>
      <c r="B296" s="88" t="s">
        <v>36</v>
      </c>
      <c r="C296" s="136" t="s">
        <v>16</v>
      </c>
      <c r="D296" s="136" t="s">
        <v>18</v>
      </c>
      <c r="E296" s="88" t="s">
        <v>293</v>
      </c>
      <c r="F296" s="88" t="s">
        <v>153</v>
      </c>
      <c r="G296" s="23">
        <f t="shared" ref="G296:I296" si="102">G297</f>
        <v>89747.9</v>
      </c>
      <c r="H296" s="23">
        <f t="shared" si="102"/>
        <v>18987.7</v>
      </c>
      <c r="I296" s="23">
        <f t="shared" si="102"/>
        <v>108735.6</v>
      </c>
    </row>
    <row r="297" spans="1:9" ht="24" x14ac:dyDescent="0.2">
      <c r="A297" s="106" t="s">
        <v>368</v>
      </c>
      <c r="B297" s="88" t="s">
        <v>36</v>
      </c>
      <c r="C297" s="136" t="s">
        <v>16</v>
      </c>
      <c r="D297" s="136" t="s">
        <v>18</v>
      </c>
      <c r="E297" s="88" t="s">
        <v>293</v>
      </c>
      <c r="F297" s="139" t="s">
        <v>154</v>
      </c>
      <c r="G297" s="23">
        <f t="shared" ref="G297:H297" si="103">G298+G299</f>
        <v>89747.9</v>
      </c>
      <c r="H297" s="23">
        <f t="shared" si="103"/>
        <v>18987.7</v>
      </c>
      <c r="I297" s="23">
        <f>I298+I299</f>
        <v>108735.6</v>
      </c>
    </row>
    <row r="298" spans="1:9" ht="25.5" customHeight="1" x14ac:dyDescent="0.2">
      <c r="A298" s="102" t="s">
        <v>379</v>
      </c>
      <c r="B298" s="89" t="s">
        <v>36</v>
      </c>
      <c r="C298" s="129" t="s">
        <v>16</v>
      </c>
      <c r="D298" s="129" t="s">
        <v>18</v>
      </c>
      <c r="E298" s="89" t="s">
        <v>293</v>
      </c>
      <c r="F298" s="89" t="s">
        <v>90</v>
      </c>
      <c r="G298" s="64">
        <v>65473.3</v>
      </c>
      <c r="H298" s="64">
        <v>18987.7</v>
      </c>
      <c r="I298" s="64">
        <f t="shared" ref="I298:I299" si="104">G298+H298</f>
        <v>84461</v>
      </c>
    </row>
    <row r="299" spans="1:9" ht="24" x14ac:dyDescent="0.2">
      <c r="A299" s="119" t="s">
        <v>371</v>
      </c>
      <c r="B299" s="89" t="s">
        <v>36</v>
      </c>
      <c r="C299" s="129" t="s">
        <v>16</v>
      </c>
      <c r="D299" s="129" t="s">
        <v>18</v>
      </c>
      <c r="E299" s="89" t="s">
        <v>293</v>
      </c>
      <c r="F299" s="89" t="s">
        <v>84</v>
      </c>
      <c r="G299" s="64">
        <v>24274.6</v>
      </c>
      <c r="H299" s="64">
        <v>0</v>
      </c>
      <c r="I299" s="64">
        <f t="shared" si="104"/>
        <v>24274.6</v>
      </c>
    </row>
    <row r="300" spans="1:9" x14ac:dyDescent="0.2">
      <c r="A300" s="5" t="s">
        <v>294</v>
      </c>
      <c r="B300" s="88" t="s">
        <v>36</v>
      </c>
      <c r="C300" s="136" t="s">
        <v>16</v>
      </c>
      <c r="D300" s="136" t="s">
        <v>18</v>
      </c>
      <c r="E300" s="88" t="s">
        <v>295</v>
      </c>
      <c r="F300" s="88"/>
      <c r="G300" s="32">
        <f t="shared" ref="G300:H300" si="105">G302</f>
        <v>27427.4</v>
      </c>
      <c r="H300" s="32">
        <f t="shared" si="105"/>
        <v>0</v>
      </c>
      <c r="I300" s="32">
        <f>I302</f>
        <v>27427.4</v>
      </c>
    </row>
    <row r="301" spans="1:9" ht="24" x14ac:dyDescent="0.2">
      <c r="A301" s="118" t="s">
        <v>367</v>
      </c>
      <c r="B301" s="88" t="s">
        <v>36</v>
      </c>
      <c r="C301" s="136" t="s">
        <v>16</v>
      </c>
      <c r="D301" s="136" t="s">
        <v>18</v>
      </c>
      <c r="E301" s="88" t="s">
        <v>295</v>
      </c>
      <c r="F301" s="88" t="s">
        <v>153</v>
      </c>
      <c r="G301" s="32">
        <f t="shared" ref="G301:I301" si="106">G302</f>
        <v>27427.4</v>
      </c>
      <c r="H301" s="32">
        <f t="shared" si="106"/>
        <v>0</v>
      </c>
      <c r="I301" s="32">
        <f t="shared" si="106"/>
        <v>27427.4</v>
      </c>
    </row>
    <row r="302" spans="1:9" ht="24" x14ac:dyDescent="0.2">
      <c r="A302" s="106" t="s">
        <v>368</v>
      </c>
      <c r="B302" s="88" t="s">
        <v>36</v>
      </c>
      <c r="C302" s="136" t="s">
        <v>16</v>
      </c>
      <c r="D302" s="136" t="s">
        <v>18</v>
      </c>
      <c r="E302" s="88" t="s">
        <v>295</v>
      </c>
      <c r="F302" s="139" t="s">
        <v>154</v>
      </c>
      <c r="G302" s="23">
        <f t="shared" ref="G302:H302" si="107">G303+G304</f>
        <v>27427.4</v>
      </c>
      <c r="H302" s="23">
        <f t="shared" si="107"/>
        <v>0</v>
      </c>
      <c r="I302" s="23">
        <f>I303+I304</f>
        <v>27427.4</v>
      </c>
    </row>
    <row r="303" spans="1:9" ht="24" x14ac:dyDescent="0.2">
      <c r="A303" s="102" t="s">
        <v>379</v>
      </c>
      <c r="B303" s="89" t="s">
        <v>36</v>
      </c>
      <c r="C303" s="129" t="s">
        <v>16</v>
      </c>
      <c r="D303" s="129" t="s">
        <v>18</v>
      </c>
      <c r="E303" s="89" t="s">
        <v>295</v>
      </c>
      <c r="F303" s="89" t="s">
        <v>90</v>
      </c>
      <c r="G303" s="64">
        <v>17201.400000000001</v>
      </c>
      <c r="H303" s="64">
        <v>0</v>
      </c>
      <c r="I303" s="64">
        <f t="shared" ref="I303:I304" si="108">G303+H303</f>
        <v>17201.400000000001</v>
      </c>
    </row>
    <row r="304" spans="1:9" ht="24" x14ac:dyDescent="0.2">
      <c r="A304" s="119" t="s">
        <v>371</v>
      </c>
      <c r="B304" s="89" t="s">
        <v>36</v>
      </c>
      <c r="C304" s="129" t="s">
        <v>16</v>
      </c>
      <c r="D304" s="129" t="s">
        <v>18</v>
      </c>
      <c r="E304" s="89" t="s">
        <v>295</v>
      </c>
      <c r="F304" s="89" t="s">
        <v>84</v>
      </c>
      <c r="G304" s="64">
        <v>10226</v>
      </c>
      <c r="H304" s="64">
        <v>0</v>
      </c>
      <c r="I304" s="64">
        <f t="shared" si="108"/>
        <v>10226</v>
      </c>
    </row>
    <row r="305" spans="1:9" ht="15" customHeight="1" x14ac:dyDescent="0.2">
      <c r="A305" s="197" t="s">
        <v>520</v>
      </c>
      <c r="B305" s="88" t="s">
        <v>36</v>
      </c>
      <c r="C305" s="136" t="s">
        <v>16</v>
      </c>
      <c r="D305" s="136" t="s">
        <v>18</v>
      </c>
      <c r="E305" s="88" t="s">
        <v>519</v>
      </c>
      <c r="F305" s="88"/>
      <c r="G305" s="32">
        <f>G306</f>
        <v>440.8</v>
      </c>
      <c r="H305" s="32">
        <f>H306</f>
        <v>1782</v>
      </c>
      <c r="I305" s="32">
        <f>I306</f>
        <v>2222.8000000000002</v>
      </c>
    </row>
    <row r="306" spans="1:9" ht="24" x14ac:dyDescent="0.2">
      <c r="A306" s="118" t="s">
        <v>367</v>
      </c>
      <c r="B306" s="88" t="s">
        <v>36</v>
      </c>
      <c r="C306" s="136" t="s">
        <v>16</v>
      </c>
      <c r="D306" s="136" t="s">
        <v>18</v>
      </c>
      <c r="E306" s="88" t="s">
        <v>519</v>
      </c>
      <c r="F306" s="139" t="s">
        <v>153</v>
      </c>
      <c r="G306" s="32">
        <f t="shared" ref="G306:I307" si="109">G307</f>
        <v>440.8</v>
      </c>
      <c r="H306" s="32">
        <f t="shared" si="109"/>
        <v>1782</v>
      </c>
      <c r="I306" s="32">
        <f t="shared" si="109"/>
        <v>2222.8000000000002</v>
      </c>
    </row>
    <row r="307" spans="1:9" ht="24" x14ac:dyDescent="0.2">
      <c r="A307" s="106" t="s">
        <v>368</v>
      </c>
      <c r="B307" s="88" t="s">
        <v>36</v>
      </c>
      <c r="C307" s="136" t="s">
        <v>16</v>
      </c>
      <c r="D307" s="136" t="s">
        <v>18</v>
      </c>
      <c r="E307" s="88" t="s">
        <v>519</v>
      </c>
      <c r="F307" s="139" t="s">
        <v>154</v>
      </c>
      <c r="G307" s="32">
        <f t="shared" si="109"/>
        <v>440.8</v>
      </c>
      <c r="H307" s="32">
        <f t="shared" si="109"/>
        <v>1782</v>
      </c>
      <c r="I307" s="32">
        <f t="shared" si="109"/>
        <v>2222.8000000000002</v>
      </c>
    </row>
    <row r="308" spans="1:9" ht="24" x14ac:dyDescent="0.2">
      <c r="A308" s="120" t="s">
        <v>371</v>
      </c>
      <c r="B308" s="89" t="s">
        <v>36</v>
      </c>
      <c r="C308" s="129" t="s">
        <v>16</v>
      </c>
      <c r="D308" s="129" t="s">
        <v>18</v>
      </c>
      <c r="E308" s="89" t="s">
        <v>519</v>
      </c>
      <c r="F308" s="89" t="s">
        <v>84</v>
      </c>
      <c r="G308" s="64">
        <v>440.8</v>
      </c>
      <c r="H308" s="64">
        <v>1782</v>
      </c>
      <c r="I308" s="64">
        <f>G308+H308</f>
        <v>2222.8000000000002</v>
      </c>
    </row>
    <row r="309" spans="1:9" ht="15.75" customHeight="1" x14ac:dyDescent="0.2">
      <c r="A309" s="5" t="s">
        <v>504</v>
      </c>
      <c r="B309" s="88" t="s">
        <v>36</v>
      </c>
      <c r="C309" s="136" t="s">
        <v>16</v>
      </c>
      <c r="D309" s="136" t="s">
        <v>18</v>
      </c>
      <c r="E309" s="88" t="s">
        <v>503</v>
      </c>
      <c r="F309" s="88"/>
      <c r="G309" s="32">
        <f t="shared" ref="G309:I310" si="110">G310</f>
        <v>2000</v>
      </c>
      <c r="H309" s="32">
        <f t="shared" si="110"/>
        <v>-997.3</v>
      </c>
      <c r="I309" s="32">
        <f t="shared" si="110"/>
        <v>1002.7</v>
      </c>
    </row>
    <row r="310" spans="1:9" ht="24" x14ac:dyDescent="0.2">
      <c r="A310" s="118" t="s">
        <v>367</v>
      </c>
      <c r="B310" s="88" t="s">
        <v>36</v>
      </c>
      <c r="C310" s="136" t="s">
        <v>16</v>
      </c>
      <c r="D310" s="136" t="s">
        <v>18</v>
      </c>
      <c r="E310" s="88" t="s">
        <v>503</v>
      </c>
      <c r="F310" s="88" t="s">
        <v>153</v>
      </c>
      <c r="G310" s="32">
        <f t="shared" si="110"/>
        <v>2000</v>
      </c>
      <c r="H310" s="32">
        <f t="shared" si="110"/>
        <v>-997.3</v>
      </c>
      <c r="I310" s="32">
        <f t="shared" si="110"/>
        <v>1002.7</v>
      </c>
    </row>
    <row r="311" spans="1:9" ht="24" x14ac:dyDescent="0.2">
      <c r="A311" s="106" t="s">
        <v>368</v>
      </c>
      <c r="B311" s="88" t="s">
        <v>36</v>
      </c>
      <c r="C311" s="136" t="s">
        <v>16</v>
      </c>
      <c r="D311" s="136" t="s">
        <v>18</v>
      </c>
      <c r="E311" s="88" t="s">
        <v>503</v>
      </c>
      <c r="F311" s="139" t="s">
        <v>154</v>
      </c>
      <c r="G311" s="32">
        <f>G312</f>
        <v>2000</v>
      </c>
      <c r="H311" s="32">
        <f>H312</f>
        <v>-997.3</v>
      </c>
      <c r="I311" s="32">
        <f>I312</f>
        <v>1002.7</v>
      </c>
    </row>
    <row r="312" spans="1:9" ht="24" x14ac:dyDescent="0.2">
      <c r="A312" s="120" t="s">
        <v>371</v>
      </c>
      <c r="B312" s="89" t="s">
        <v>36</v>
      </c>
      <c r="C312" s="129" t="s">
        <v>16</v>
      </c>
      <c r="D312" s="129" t="s">
        <v>18</v>
      </c>
      <c r="E312" s="89" t="s">
        <v>503</v>
      </c>
      <c r="F312" s="89" t="s">
        <v>84</v>
      </c>
      <c r="G312" s="64">
        <v>2000</v>
      </c>
      <c r="H312" s="64">
        <f>1002.7-2000</f>
        <v>-997.3</v>
      </c>
      <c r="I312" s="64">
        <f>G312+H312</f>
        <v>1002.7</v>
      </c>
    </row>
    <row r="313" spans="1:9" x14ac:dyDescent="0.2">
      <c r="A313" s="120" t="s">
        <v>497</v>
      </c>
      <c r="B313" s="89" t="s">
        <v>36</v>
      </c>
      <c r="C313" s="129" t="s">
        <v>16</v>
      </c>
      <c r="D313" s="129" t="s">
        <v>18</v>
      </c>
      <c r="E313" s="89" t="s">
        <v>503</v>
      </c>
      <c r="F313" s="89" t="s">
        <v>84</v>
      </c>
      <c r="G313" s="64"/>
      <c r="H313" s="64">
        <v>1002.7</v>
      </c>
      <c r="I313" s="64">
        <f>G313+H313</f>
        <v>1002.7</v>
      </c>
    </row>
    <row r="314" spans="1:9" ht="24" x14ac:dyDescent="0.2">
      <c r="A314" s="18" t="s">
        <v>385</v>
      </c>
      <c r="B314" s="88" t="s">
        <v>36</v>
      </c>
      <c r="C314" s="136" t="s">
        <v>16</v>
      </c>
      <c r="D314" s="136" t="s">
        <v>18</v>
      </c>
      <c r="E314" s="139" t="s">
        <v>300</v>
      </c>
      <c r="F314" s="139"/>
      <c r="G314" s="32">
        <f>G315+G319</f>
        <v>49858</v>
      </c>
      <c r="H314" s="32">
        <f>H315+H319</f>
        <v>642.89999999999964</v>
      </c>
      <c r="I314" s="32">
        <f>I315+I319</f>
        <v>50500.900000000009</v>
      </c>
    </row>
    <row r="315" spans="1:9" ht="24" x14ac:dyDescent="0.2">
      <c r="A315" s="50" t="s">
        <v>343</v>
      </c>
      <c r="B315" s="88" t="s">
        <v>36</v>
      </c>
      <c r="C315" s="136" t="s">
        <v>16</v>
      </c>
      <c r="D315" s="136" t="s">
        <v>18</v>
      </c>
      <c r="E315" s="139" t="s">
        <v>312</v>
      </c>
      <c r="F315" s="137"/>
      <c r="G315" s="32">
        <f t="shared" ref="G315:I317" si="111">G316</f>
        <v>36483.300000000003</v>
      </c>
      <c r="H315" s="32">
        <f t="shared" si="111"/>
        <v>642.89999999999964</v>
      </c>
      <c r="I315" s="32">
        <f t="shared" si="111"/>
        <v>37126.200000000004</v>
      </c>
    </row>
    <row r="316" spans="1:9" ht="24" x14ac:dyDescent="0.2">
      <c r="A316" s="90" t="s">
        <v>380</v>
      </c>
      <c r="B316" s="88" t="s">
        <v>36</v>
      </c>
      <c r="C316" s="136" t="s">
        <v>16</v>
      </c>
      <c r="D316" s="136" t="s">
        <v>18</v>
      </c>
      <c r="E316" s="139" t="s">
        <v>312</v>
      </c>
      <c r="F316" s="88" t="s">
        <v>162</v>
      </c>
      <c r="G316" s="32">
        <f t="shared" si="111"/>
        <v>36483.300000000003</v>
      </c>
      <c r="H316" s="32">
        <f t="shared" si="111"/>
        <v>642.89999999999964</v>
      </c>
      <c r="I316" s="32">
        <f t="shared" si="111"/>
        <v>37126.200000000004</v>
      </c>
    </row>
    <row r="317" spans="1:9" x14ac:dyDescent="0.2">
      <c r="A317" s="5" t="s">
        <v>164</v>
      </c>
      <c r="B317" s="88" t="s">
        <v>36</v>
      </c>
      <c r="C317" s="136" t="s">
        <v>16</v>
      </c>
      <c r="D317" s="136" t="s">
        <v>18</v>
      </c>
      <c r="E317" s="139" t="s">
        <v>312</v>
      </c>
      <c r="F317" s="88" t="s">
        <v>163</v>
      </c>
      <c r="G317" s="32">
        <f t="shared" si="111"/>
        <v>36483.300000000003</v>
      </c>
      <c r="H317" s="32">
        <f t="shared" si="111"/>
        <v>642.89999999999964</v>
      </c>
      <c r="I317" s="32">
        <f t="shared" si="111"/>
        <v>37126.200000000004</v>
      </c>
    </row>
    <row r="318" spans="1:9" ht="24" x14ac:dyDescent="0.2">
      <c r="A318" s="78" t="s">
        <v>381</v>
      </c>
      <c r="B318" s="89" t="s">
        <v>36</v>
      </c>
      <c r="C318" s="129" t="s">
        <v>16</v>
      </c>
      <c r="D318" s="129" t="s">
        <v>18</v>
      </c>
      <c r="E318" s="89" t="s">
        <v>312</v>
      </c>
      <c r="F318" s="89" t="s">
        <v>132</v>
      </c>
      <c r="G318" s="64">
        <v>36483.300000000003</v>
      </c>
      <c r="H318" s="64">
        <f>4871.4-4228.5</f>
        <v>642.89999999999964</v>
      </c>
      <c r="I318" s="64">
        <f t="shared" ref="I318" si="112">G318+H318</f>
        <v>37126.200000000004</v>
      </c>
    </row>
    <row r="319" spans="1:9" ht="24" x14ac:dyDescent="0.2">
      <c r="A319" s="50" t="s">
        <v>314</v>
      </c>
      <c r="B319" s="88" t="s">
        <v>36</v>
      </c>
      <c r="C319" s="136" t="s">
        <v>16</v>
      </c>
      <c r="D319" s="136" t="s">
        <v>18</v>
      </c>
      <c r="E319" s="139" t="s">
        <v>313</v>
      </c>
      <c r="F319" s="88"/>
      <c r="G319" s="32">
        <f t="shared" ref="G319:I321" si="113">G320</f>
        <v>13374.7</v>
      </c>
      <c r="H319" s="32">
        <f t="shared" si="113"/>
        <v>0</v>
      </c>
      <c r="I319" s="32">
        <f t="shared" si="113"/>
        <v>13374.7</v>
      </c>
    </row>
    <row r="320" spans="1:9" ht="24" x14ac:dyDescent="0.2">
      <c r="A320" s="90" t="s">
        <v>380</v>
      </c>
      <c r="B320" s="88" t="s">
        <v>36</v>
      </c>
      <c r="C320" s="136" t="s">
        <v>16</v>
      </c>
      <c r="D320" s="136" t="s">
        <v>18</v>
      </c>
      <c r="E320" s="139" t="s">
        <v>313</v>
      </c>
      <c r="F320" s="88" t="s">
        <v>162</v>
      </c>
      <c r="G320" s="32">
        <f t="shared" si="113"/>
        <v>13374.7</v>
      </c>
      <c r="H320" s="32">
        <f t="shared" si="113"/>
        <v>0</v>
      </c>
      <c r="I320" s="32">
        <f t="shared" si="113"/>
        <v>13374.7</v>
      </c>
    </row>
    <row r="321" spans="1:9" x14ac:dyDescent="0.2">
      <c r="A321" s="5" t="s">
        <v>164</v>
      </c>
      <c r="B321" s="88" t="s">
        <v>36</v>
      </c>
      <c r="C321" s="136" t="s">
        <v>16</v>
      </c>
      <c r="D321" s="136" t="s">
        <v>18</v>
      </c>
      <c r="E321" s="139" t="s">
        <v>313</v>
      </c>
      <c r="F321" s="88" t="s">
        <v>163</v>
      </c>
      <c r="G321" s="32">
        <f t="shared" si="113"/>
        <v>13374.7</v>
      </c>
      <c r="H321" s="32">
        <f t="shared" si="113"/>
        <v>0</v>
      </c>
      <c r="I321" s="32">
        <f t="shared" si="113"/>
        <v>13374.7</v>
      </c>
    </row>
    <row r="322" spans="1:9" ht="24" x14ac:dyDescent="0.2">
      <c r="A322" s="78" t="s">
        <v>381</v>
      </c>
      <c r="B322" s="89" t="s">
        <v>36</v>
      </c>
      <c r="C322" s="129" t="s">
        <v>16</v>
      </c>
      <c r="D322" s="129" t="s">
        <v>18</v>
      </c>
      <c r="E322" s="89" t="s">
        <v>313</v>
      </c>
      <c r="F322" s="89" t="s">
        <v>132</v>
      </c>
      <c r="G322" s="64">
        <v>13374.7</v>
      </c>
      <c r="H322" s="64">
        <v>0</v>
      </c>
      <c r="I322" s="64">
        <f t="shared" ref="I322" si="114">G322+H322</f>
        <v>13374.7</v>
      </c>
    </row>
    <row r="323" spans="1:9" ht="24" x14ac:dyDescent="0.2">
      <c r="A323" s="50" t="s">
        <v>492</v>
      </c>
      <c r="B323" s="88" t="s">
        <v>36</v>
      </c>
      <c r="C323" s="136" t="s">
        <v>16</v>
      </c>
      <c r="D323" s="136" t="s">
        <v>18</v>
      </c>
      <c r="E323" s="139" t="s">
        <v>491</v>
      </c>
      <c r="F323" s="88"/>
      <c r="G323" s="32">
        <f t="shared" ref="G323:I325" si="115">G324</f>
        <v>49396</v>
      </c>
      <c r="H323" s="32">
        <f t="shared" si="115"/>
        <v>-18987.7</v>
      </c>
      <c r="I323" s="32">
        <f t="shared" si="115"/>
        <v>30408.3</v>
      </c>
    </row>
    <row r="324" spans="1:9" ht="24" x14ac:dyDescent="0.2">
      <c r="A324" s="90" t="s">
        <v>380</v>
      </c>
      <c r="B324" s="88" t="s">
        <v>36</v>
      </c>
      <c r="C324" s="136" t="s">
        <v>16</v>
      </c>
      <c r="D324" s="136" t="s">
        <v>18</v>
      </c>
      <c r="E324" s="139" t="s">
        <v>491</v>
      </c>
      <c r="F324" s="88" t="s">
        <v>162</v>
      </c>
      <c r="G324" s="32">
        <f t="shared" si="115"/>
        <v>49396</v>
      </c>
      <c r="H324" s="32">
        <f t="shared" si="115"/>
        <v>-18987.7</v>
      </c>
      <c r="I324" s="32">
        <f t="shared" si="115"/>
        <v>30408.3</v>
      </c>
    </row>
    <row r="325" spans="1:9" x14ac:dyDescent="0.2">
      <c r="A325" s="5" t="s">
        <v>164</v>
      </c>
      <c r="B325" s="88" t="s">
        <v>36</v>
      </c>
      <c r="C325" s="136" t="s">
        <v>16</v>
      </c>
      <c r="D325" s="136" t="s">
        <v>18</v>
      </c>
      <c r="E325" s="139" t="s">
        <v>491</v>
      </c>
      <c r="F325" s="88" t="s">
        <v>163</v>
      </c>
      <c r="G325" s="32">
        <f t="shared" si="115"/>
        <v>49396</v>
      </c>
      <c r="H325" s="32">
        <f t="shared" si="115"/>
        <v>-18987.7</v>
      </c>
      <c r="I325" s="32">
        <f t="shared" si="115"/>
        <v>30408.3</v>
      </c>
    </row>
    <row r="326" spans="1:9" ht="24" x14ac:dyDescent="0.2">
      <c r="A326" s="78" t="s">
        <v>381</v>
      </c>
      <c r="B326" s="89" t="s">
        <v>36</v>
      </c>
      <c r="C326" s="129" t="s">
        <v>16</v>
      </c>
      <c r="D326" s="129" t="s">
        <v>18</v>
      </c>
      <c r="E326" s="89" t="s">
        <v>491</v>
      </c>
      <c r="F326" s="89" t="s">
        <v>132</v>
      </c>
      <c r="G326" s="64">
        <v>49396</v>
      </c>
      <c r="H326" s="64">
        <v>-18987.7</v>
      </c>
      <c r="I326" s="64">
        <f>G326+H326</f>
        <v>30408.3</v>
      </c>
    </row>
    <row r="327" spans="1:9" ht="72" x14ac:dyDescent="0.2">
      <c r="A327" s="50" t="s">
        <v>427</v>
      </c>
      <c r="B327" s="88" t="s">
        <v>36</v>
      </c>
      <c r="C327" s="136" t="s">
        <v>16</v>
      </c>
      <c r="D327" s="136" t="s">
        <v>18</v>
      </c>
      <c r="E327" s="88" t="s">
        <v>391</v>
      </c>
      <c r="F327" s="88"/>
      <c r="G327" s="32">
        <f t="shared" ref="G327:I329" si="116">G328</f>
        <v>3000</v>
      </c>
      <c r="H327" s="32">
        <f t="shared" si="116"/>
        <v>0</v>
      </c>
      <c r="I327" s="32">
        <f t="shared" si="116"/>
        <v>3000</v>
      </c>
    </row>
    <row r="328" spans="1:9" ht="24" x14ac:dyDescent="0.2">
      <c r="A328" s="90" t="s">
        <v>380</v>
      </c>
      <c r="B328" s="88" t="s">
        <v>36</v>
      </c>
      <c r="C328" s="136" t="s">
        <v>16</v>
      </c>
      <c r="D328" s="136" t="s">
        <v>18</v>
      </c>
      <c r="E328" s="88" t="s">
        <v>391</v>
      </c>
      <c r="F328" s="88" t="s">
        <v>162</v>
      </c>
      <c r="G328" s="23">
        <f t="shared" si="116"/>
        <v>3000</v>
      </c>
      <c r="H328" s="23">
        <f t="shared" si="116"/>
        <v>0</v>
      </c>
      <c r="I328" s="23">
        <f t="shared" si="116"/>
        <v>3000</v>
      </c>
    </row>
    <row r="329" spans="1:9" x14ac:dyDescent="0.2">
      <c r="A329" s="5" t="s">
        <v>164</v>
      </c>
      <c r="B329" s="88" t="s">
        <v>36</v>
      </c>
      <c r="C329" s="136" t="s">
        <v>16</v>
      </c>
      <c r="D329" s="136" t="s">
        <v>18</v>
      </c>
      <c r="E329" s="88" t="s">
        <v>391</v>
      </c>
      <c r="F329" s="88" t="s">
        <v>163</v>
      </c>
      <c r="G329" s="23">
        <f t="shared" si="116"/>
        <v>3000</v>
      </c>
      <c r="H329" s="23">
        <f t="shared" si="116"/>
        <v>0</v>
      </c>
      <c r="I329" s="23">
        <f t="shared" si="116"/>
        <v>3000</v>
      </c>
    </row>
    <row r="330" spans="1:9" ht="24" x14ac:dyDescent="0.2">
      <c r="A330" s="73" t="s">
        <v>381</v>
      </c>
      <c r="B330" s="89" t="s">
        <v>36</v>
      </c>
      <c r="C330" s="129" t="s">
        <v>16</v>
      </c>
      <c r="D330" s="129" t="s">
        <v>18</v>
      </c>
      <c r="E330" s="89" t="s">
        <v>391</v>
      </c>
      <c r="F330" s="89" t="s">
        <v>132</v>
      </c>
      <c r="G330" s="64">
        <f>4500-1500</f>
        <v>3000</v>
      </c>
      <c r="H330" s="64"/>
      <c r="I330" s="64">
        <f t="shared" ref="I330" si="117">G330+H330</f>
        <v>3000</v>
      </c>
    </row>
    <row r="331" spans="1:9" ht="60" x14ac:dyDescent="0.2">
      <c r="A331" s="50" t="s">
        <v>429</v>
      </c>
      <c r="B331" s="88" t="s">
        <v>36</v>
      </c>
      <c r="C331" s="136" t="s">
        <v>16</v>
      </c>
      <c r="D331" s="136" t="s">
        <v>18</v>
      </c>
      <c r="E331" s="11" t="s">
        <v>392</v>
      </c>
      <c r="F331" s="88"/>
      <c r="G331" s="32">
        <f t="shared" ref="G331:I333" si="118">G332</f>
        <v>2500</v>
      </c>
      <c r="H331" s="32">
        <f t="shared" si="118"/>
        <v>0</v>
      </c>
      <c r="I331" s="32">
        <f t="shared" si="118"/>
        <v>2500</v>
      </c>
    </row>
    <row r="332" spans="1:9" ht="24" x14ac:dyDescent="0.2">
      <c r="A332" s="90" t="s">
        <v>380</v>
      </c>
      <c r="B332" s="88" t="s">
        <v>36</v>
      </c>
      <c r="C332" s="136" t="s">
        <v>16</v>
      </c>
      <c r="D332" s="136" t="s">
        <v>18</v>
      </c>
      <c r="E332" s="11" t="s">
        <v>392</v>
      </c>
      <c r="F332" s="88" t="s">
        <v>162</v>
      </c>
      <c r="G332" s="23">
        <f t="shared" si="118"/>
        <v>2500</v>
      </c>
      <c r="H332" s="23">
        <f t="shared" si="118"/>
        <v>0</v>
      </c>
      <c r="I332" s="23">
        <f t="shared" si="118"/>
        <v>2500</v>
      </c>
    </row>
    <row r="333" spans="1:9" x14ac:dyDescent="0.2">
      <c r="A333" s="5" t="s">
        <v>164</v>
      </c>
      <c r="B333" s="88" t="s">
        <v>36</v>
      </c>
      <c r="C333" s="136" t="s">
        <v>16</v>
      </c>
      <c r="D333" s="136" t="s">
        <v>18</v>
      </c>
      <c r="E333" s="11" t="s">
        <v>392</v>
      </c>
      <c r="F333" s="88" t="s">
        <v>163</v>
      </c>
      <c r="G333" s="23">
        <f t="shared" si="118"/>
        <v>2500</v>
      </c>
      <c r="H333" s="23">
        <f t="shared" si="118"/>
        <v>0</v>
      </c>
      <c r="I333" s="23">
        <f t="shared" si="118"/>
        <v>2500</v>
      </c>
    </row>
    <row r="334" spans="1:9" ht="24" x14ac:dyDescent="0.2">
      <c r="A334" s="73" t="s">
        <v>381</v>
      </c>
      <c r="B334" s="89" t="s">
        <v>36</v>
      </c>
      <c r="C334" s="129" t="s">
        <v>16</v>
      </c>
      <c r="D334" s="129" t="s">
        <v>18</v>
      </c>
      <c r="E334" s="62" t="s">
        <v>392</v>
      </c>
      <c r="F334" s="89" t="s">
        <v>132</v>
      </c>
      <c r="G334" s="64">
        <v>2500</v>
      </c>
      <c r="H334" s="64"/>
      <c r="I334" s="64">
        <f t="shared" ref="I334" si="119">G334+H334</f>
        <v>2500</v>
      </c>
    </row>
    <row r="335" spans="1:9" ht="72" x14ac:dyDescent="0.2">
      <c r="A335" s="50" t="s">
        <v>431</v>
      </c>
      <c r="B335" s="88" t="s">
        <v>36</v>
      </c>
      <c r="C335" s="136" t="s">
        <v>16</v>
      </c>
      <c r="D335" s="136" t="s">
        <v>18</v>
      </c>
      <c r="E335" s="88" t="s">
        <v>428</v>
      </c>
      <c r="F335" s="88"/>
      <c r="G335" s="32">
        <f t="shared" ref="G335:I337" si="120">G336</f>
        <v>1928.6</v>
      </c>
      <c r="H335" s="32">
        <f t="shared" si="120"/>
        <v>428.5</v>
      </c>
      <c r="I335" s="32">
        <f t="shared" si="120"/>
        <v>2357.1</v>
      </c>
    </row>
    <row r="336" spans="1:9" ht="24" x14ac:dyDescent="0.2">
      <c r="A336" s="90" t="s">
        <v>380</v>
      </c>
      <c r="B336" s="88" t="s">
        <v>36</v>
      </c>
      <c r="C336" s="136" t="s">
        <v>16</v>
      </c>
      <c r="D336" s="136" t="s">
        <v>18</v>
      </c>
      <c r="E336" s="88" t="s">
        <v>428</v>
      </c>
      <c r="F336" s="88" t="s">
        <v>162</v>
      </c>
      <c r="G336" s="23">
        <f t="shared" si="120"/>
        <v>1928.6</v>
      </c>
      <c r="H336" s="23">
        <f t="shared" si="120"/>
        <v>428.5</v>
      </c>
      <c r="I336" s="23">
        <f t="shared" si="120"/>
        <v>2357.1</v>
      </c>
    </row>
    <row r="337" spans="1:9" x14ac:dyDescent="0.2">
      <c r="A337" s="5" t="s">
        <v>164</v>
      </c>
      <c r="B337" s="88" t="s">
        <v>36</v>
      </c>
      <c r="C337" s="136" t="s">
        <v>16</v>
      </c>
      <c r="D337" s="136" t="s">
        <v>18</v>
      </c>
      <c r="E337" s="88" t="s">
        <v>428</v>
      </c>
      <c r="F337" s="88" t="s">
        <v>163</v>
      </c>
      <c r="G337" s="23">
        <f t="shared" si="120"/>
        <v>1928.6</v>
      </c>
      <c r="H337" s="23">
        <f t="shared" si="120"/>
        <v>428.5</v>
      </c>
      <c r="I337" s="23">
        <f t="shared" si="120"/>
        <v>2357.1</v>
      </c>
    </row>
    <row r="338" spans="1:9" ht="24" x14ac:dyDescent="0.2">
      <c r="A338" s="73" t="s">
        <v>381</v>
      </c>
      <c r="B338" s="89" t="s">
        <v>36</v>
      </c>
      <c r="C338" s="129" t="s">
        <v>16</v>
      </c>
      <c r="D338" s="129" t="s">
        <v>18</v>
      </c>
      <c r="E338" s="89" t="s">
        <v>428</v>
      </c>
      <c r="F338" s="89" t="s">
        <v>132</v>
      </c>
      <c r="G338" s="64">
        <v>1928.6</v>
      </c>
      <c r="H338" s="64">
        <v>428.5</v>
      </c>
      <c r="I338" s="64">
        <f t="shared" ref="I338" si="121">G338+H338</f>
        <v>2357.1</v>
      </c>
    </row>
    <row r="339" spans="1:9" ht="60" hidden="1" x14ac:dyDescent="0.2">
      <c r="A339" s="50" t="s">
        <v>444</v>
      </c>
      <c r="B339" s="88" t="s">
        <v>36</v>
      </c>
      <c r="C339" s="136" t="s">
        <v>16</v>
      </c>
      <c r="D339" s="136" t="s">
        <v>18</v>
      </c>
      <c r="E339" s="11" t="s">
        <v>430</v>
      </c>
      <c r="F339" s="88"/>
      <c r="G339" s="32">
        <f t="shared" ref="G339:I341" si="122">G340</f>
        <v>1071.4000000000001</v>
      </c>
      <c r="H339" s="32">
        <f t="shared" si="122"/>
        <v>-1071.4000000000001</v>
      </c>
      <c r="I339" s="32">
        <f t="shared" si="122"/>
        <v>0</v>
      </c>
    </row>
    <row r="340" spans="1:9" ht="24" hidden="1" x14ac:dyDescent="0.2">
      <c r="A340" s="90" t="s">
        <v>380</v>
      </c>
      <c r="B340" s="88" t="s">
        <v>36</v>
      </c>
      <c r="C340" s="136" t="s">
        <v>16</v>
      </c>
      <c r="D340" s="136" t="s">
        <v>18</v>
      </c>
      <c r="E340" s="11" t="s">
        <v>430</v>
      </c>
      <c r="F340" s="88" t="s">
        <v>162</v>
      </c>
      <c r="G340" s="23">
        <f t="shared" si="122"/>
        <v>1071.4000000000001</v>
      </c>
      <c r="H340" s="23">
        <f t="shared" si="122"/>
        <v>-1071.4000000000001</v>
      </c>
      <c r="I340" s="23">
        <f t="shared" si="122"/>
        <v>0</v>
      </c>
    </row>
    <row r="341" spans="1:9" hidden="1" x14ac:dyDescent="0.2">
      <c r="A341" s="5" t="s">
        <v>164</v>
      </c>
      <c r="B341" s="88" t="s">
        <v>36</v>
      </c>
      <c r="C341" s="136" t="s">
        <v>16</v>
      </c>
      <c r="D341" s="136" t="s">
        <v>18</v>
      </c>
      <c r="E341" s="11" t="s">
        <v>430</v>
      </c>
      <c r="F341" s="88" t="s">
        <v>163</v>
      </c>
      <c r="G341" s="23">
        <f t="shared" si="122"/>
        <v>1071.4000000000001</v>
      </c>
      <c r="H341" s="23">
        <f t="shared" si="122"/>
        <v>-1071.4000000000001</v>
      </c>
      <c r="I341" s="23">
        <f t="shared" si="122"/>
        <v>0</v>
      </c>
    </row>
    <row r="342" spans="1:9" ht="24" hidden="1" x14ac:dyDescent="0.2">
      <c r="A342" s="73" t="s">
        <v>381</v>
      </c>
      <c r="B342" s="89" t="s">
        <v>36</v>
      </c>
      <c r="C342" s="129" t="s">
        <v>16</v>
      </c>
      <c r="D342" s="129" t="s">
        <v>18</v>
      </c>
      <c r="E342" s="62" t="s">
        <v>430</v>
      </c>
      <c r="F342" s="89" t="s">
        <v>132</v>
      </c>
      <c r="G342" s="64">
        <v>1071.4000000000001</v>
      </c>
      <c r="H342" s="64">
        <v>-1071.4000000000001</v>
      </c>
      <c r="I342" s="64">
        <f t="shared" ref="I342" si="123">G342+H342</f>
        <v>0</v>
      </c>
    </row>
    <row r="343" spans="1:9" x14ac:dyDescent="0.2">
      <c r="A343" s="5" t="s">
        <v>117</v>
      </c>
      <c r="B343" s="141" t="s">
        <v>36</v>
      </c>
      <c r="C343" s="135" t="s">
        <v>16</v>
      </c>
      <c r="D343" s="135" t="s">
        <v>9</v>
      </c>
      <c r="E343" s="141"/>
      <c r="F343" s="141"/>
      <c r="G343" s="34">
        <f>G344</f>
        <v>30810</v>
      </c>
      <c r="H343" s="34">
        <f>H344</f>
        <v>2249.6999999999998</v>
      </c>
      <c r="I343" s="34">
        <f>I344</f>
        <v>33059.699999999997</v>
      </c>
    </row>
    <row r="344" spans="1:9" x14ac:dyDescent="0.2">
      <c r="A344" s="5" t="s">
        <v>128</v>
      </c>
      <c r="B344" s="88" t="s">
        <v>36</v>
      </c>
      <c r="C344" s="136" t="s">
        <v>16</v>
      </c>
      <c r="D344" s="136" t="s">
        <v>9</v>
      </c>
      <c r="E344" s="88" t="s">
        <v>127</v>
      </c>
      <c r="F344" s="88"/>
      <c r="G344" s="23">
        <f>G345+G354+G359+G367+G363</f>
        <v>30810</v>
      </c>
      <c r="H344" s="23">
        <f>H345+H350+H354+H359+H363+H367</f>
        <v>2249.6999999999998</v>
      </c>
      <c r="I344" s="23">
        <f>I345+I350+I354+I359+I363+I367</f>
        <v>33059.699999999997</v>
      </c>
    </row>
    <row r="345" spans="1:9" ht="24" x14ac:dyDescent="0.2">
      <c r="A345" s="5" t="s">
        <v>194</v>
      </c>
      <c r="B345" s="141" t="s">
        <v>36</v>
      </c>
      <c r="C345" s="135" t="s">
        <v>16</v>
      </c>
      <c r="D345" s="135" t="s">
        <v>9</v>
      </c>
      <c r="E345" s="88" t="s">
        <v>296</v>
      </c>
      <c r="F345" s="141"/>
      <c r="G345" s="34">
        <f>G346</f>
        <v>60</v>
      </c>
      <c r="H345" s="34">
        <f>H346</f>
        <v>0</v>
      </c>
      <c r="I345" s="34">
        <f>I346</f>
        <v>60</v>
      </c>
    </row>
    <row r="346" spans="1:9" ht="24" x14ac:dyDescent="0.2">
      <c r="A346" s="5" t="s">
        <v>297</v>
      </c>
      <c r="B346" s="141" t="s">
        <v>36</v>
      </c>
      <c r="C346" s="135" t="s">
        <v>16</v>
      </c>
      <c r="D346" s="135" t="s">
        <v>9</v>
      </c>
      <c r="E346" s="88" t="s">
        <v>298</v>
      </c>
      <c r="F346" s="141"/>
      <c r="G346" s="34">
        <f>G348</f>
        <v>60</v>
      </c>
      <c r="H346" s="34">
        <f>H348</f>
        <v>0</v>
      </c>
      <c r="I346" s="34">
        <f>I348</f>
        <v>60</v>
      </c>
    </row>
    <row r="347" spans="1:9" ht="24" x14ac:dyDescent="0.2">
      <c r="A347" s="118" t="s">
        <v>367</v>
      </c>
      <c r="B347" s="141" t="s">
        <v>36</v>
      </c>
      <c r="C347" s="135" t="s">
        <v>16</v>
      </c>
      <c r="D347" s="135" t="s">
        <v>9</v>
      </c>
      <c r="E347" s="88" t="s">
        <v>298</v>
      </c>
      <c r="F347" s="142" t="s">
        <v>153</v>
      </c>
      <c r="G347" s="34">
        <f t="shared" ref="G347:I348" si="124">G348</f>
        <v>60</v>
      </c>
      <c r="H347" s="34">
        <f t="shared" si="124"/>
        <v>0</v>
      </c>
      <c r="I347" s="34">
        <f t="shared" si="124"/>
        <v>60</v>
      </c>
    </row>
    <row r="348" spans="1:9" ht="24" x14ac:dyDescent="0.2">
      <c r="A348" s="106" t="s">
        <v>368</v>
      </c>
      <c r="B348" s="139" t="s">
        <v>36</v>
      </c>
      <c r="C348" s="140" t="s">
        <v>16</v>
      </c>
      <c r="D348" s="140" t="s">
        <v>9</v>
      </c>
      <c r="E348" s="88" t="s">
        <v>298</v>
      </c>
      <c r="F348" s="139" t="s">
        <v>154</v>
      </c>
      <c r="G348" s="34">
        <f t="shared" si="124"/>
        <v>60</v>
      </c>
      <c r="H348" s="34">
        <f t="shared" si="124"/>
        <v>0</v>
      </c>
      <c r="I348" s="34">
        <f t="shared" si="124"/>
        <v>60</v>
      </c>
    </row>
    <row r="349" spans="1:9" ht="24" x14ac:dyDescent="0.2">
      <c r="A349" s="120" t="s">
        <v>371</v>
      </c>
      <c r="B349" s="89" t="s">
        <v>36</v>
      </c>
      <c r="C349" s="129" t="s">
        <v>16</v>
      </c>
      <c r="D349" s="129" t="s">
        <v>9</v>
      </c>
      <c r="E349" s="89" t="s">
        <v>298</v>
      </c>
      <c r="F349" s="89" t="s">
        <v>84</v>
      </c>
      <c r="G349" s="64">
        <v>60</v>
      </c>
      <c r="H349" s="64"/>
      <c r="I349" s="64">
        <f t="shared" ref="I349" si="125">G349+H349</f>
        <v>60</v>
      </c>
    </row>
    <row r="350" spans="1:9" ht="24" x14ac:dyDescent="0.2">
      <c r="A350" s="5" t="s">
        <v>560</v>
      </c>
      <c r="B350" s="221" t="s">
        <v>36</v>
      </c>
      <c r="C350" s="135" t="s">
        <v>16</v>
      </c>
      <c r="D350" s="135" t="s">
        <v>9</v>
      </c>
      <c r="E350" s="88" t="s">
        <v>559</v>
      </c>
      <c r="F350" s="221"/>
      <c r="G350" s="222"/>
      <c r="H350" s="222">
        <f>H352</f>
        <v>2000</v>
      </c>
      <c r="I350" s="222">
        <f>I352</f>
        <v>2000</v>
      </c>
    </row>
    <row r="351" spans="1:9" ht="24" x14ac:dyDescent="0.2">
      <c r="A351" s="118" t="s">
        <v>367</v>
      </c>
      <c r="B351" s="221" t="s">
        <v>36</v>
      </c>
      <c r="C351" s="135" t="s">
        <v>16</v>
      </c>
      <c r="D351" s="135" t="s">
        <v>9</v>
      </c>
      <c r="E351" s="88" t="s">
        <v>559</v>
      </c>
      <c r="F351" s="142" t="s">
        <v>153</v>
      </c>
      <c r="G351" s="222"/>
      <c r="H351" s="222">
        <f>H352</f>
        <v>2000</v>
      </c>
      <c r="I351" s="222">
        <f>I352</f>
        <v>2000</v>
      </c>
    </row>
    <row r="352" spans="1:9" ht="24" x14ac:dyDescent="0.2">
      <c r="A352" s="118" t="s">
        <v>368</v>
      </c>
      <c r="B352" s="139" t="s">
        <v>36</v>
      </c>
      <c r="C352" s="140" t="s">
        <v>16</v>
      </c>
      <c r="D352" s="140" t="s">
        <v>9</v>
      </c>
      <c r="E352" s="88" t="s">
        <v>559</v>
      </c>
      <c r="F352" s="139" t="s">
        <v>154</v>
      </c>
      <c r="G352" s="222"/>
      <c r="H352" s="222">
        <f>H353</f>
        <v>2000</v>
      </c>
      <c r="I352" s="222">
        <f>I353</f>
        <v>2000</v>
      </c>
    </row>
    <row r="353" spans="1:9" ht="24" x14ac:dyDescent="0.2">
      <c r="A353" s="120" t="s">
        <v>371</v>
      </c>
      <c r="B353" s="89" t="s">
        <v>36</v>
      </c>
      <c r="C353" s="129" t="s">
        <v>16</v>
      </c>
      <c r="D353" s="129" t="s">
        <v>9</v>
      </c>
      <c r="E353" s="89" t="s">
        <v>559</v>
      </c>
      <c r="F353" s="89" t="s">
        <v>84</v>
      </c>
      <c r="G353" s="64"/>
      <c r="H353" s="64">
        <v>2000</v>
      </c>
      <c r="I353" s="64">
        <f>G353+H353</f>
        <v>2000</v>
      </c>
    </row>
    <row r="354" spans="1:9" ht="24" x14ac:dyDescent="0.2">
      <c r="A354" s="6" t="s">
        <v>385</v>
      </c>
      <c r="B354" s="141" t="s">
        <v>36</v>
      </c>
      <c r="C354" s="135" t="s">
        <v>16</v>
      </c>
      <c r="D354" s="135" t="s">
        <v>9</v>
      </c>
      <c r="E354" s="142" t="s">
        <v>300</v>
      </c>
      <c r="F354" s="142"/>
      <c r="G354" s="30">
        <f>G355</f>
        <v>3250</v>
      </c>
      <c r="H354" s="30">
        <f>H355</f>
        <v>0</v>
      </c>
      <c r="I354" s="30">
        <f>I355</f>
        <v>3250</v>
      </c>
    </row>
    <row r="355" spans="1:9" ht="24" x14ac:dyDescent="0.2">
      <c r="A355" s="5" t="s">
        <v>315</v>
      </c>
      <c r="B355" s="141" t="s">
        <v>36</v>
      </c>
      <c r="C355" s="135" t="s">
        <v>16</v>
      </c>
      <c r="D355" s="135" t="s">
        <v>9</v>
      </c>
      <c r="E355" s="142" t="s">
        <v>316</v>
      </c>
      <c r="F355" s="142"/>
      <c r="G355" s="30">
        <f>G358</f>
        <v>3250</v>
      </c>
      <c r="H355" s="30">
        <f>H358</f>
        <v>0</v>
      </c>
      <c r="I355" s="30">
        <f>I358</f>
        <v>3250</v>
      </c>
    </row>
    <row r="356" spans="1:9" ht="24" x14ac:dyDescent="0.2">
      <c r="A356" s="90" t="s">
        <v>380</v>
      </c>
      <c r="B356" s="141" t="s">
        <v>36</v>
      </c>
      <c r="C356" s="135" t="s">
        <v>16</v>
      </c>
      <c r="D356" s="135" t="s">
        <v>9</v>
      </c>
      <c r="E356" s="142" t="s">
        <v>316</v>
      </c>
      <c r="F356" s="142" t="s">
        <v>162</v>
      </c>
      <c r="G356" s="30">
        <f t="shared" ref="G356:I357" si="126">G357</f>
        <v>3250</v>
      </c>
      <c r="H356" s="30">
        <f t="shared" si="126"/>
        <v>0</v>
      </c>
      <c r="I356" s="30">
        <f t="shared" si="126"/>
        <v>3250</v>
      </c>
    </row>
    <row r="357" spans="1:9" x14ac:dyDescent="0.2">
      <c r="A357" s="5" t="s">
        <v>164</v>
      </c>
      <c r="B357" s="141" t="s">
        <v>36</v>
      </c>
      <c r="C357" s="135" t="s">
        <v>16</v>
      </c>
      <c r="D357" s="135" t="s">
        <v>9</v>
      </c>
      <c r="E357" s="142" t="s">
        <v>316</v>
      </c>
      <c r="F357" s="142" t="s">
        <v>163</v>
      </c>
      <c r="G357" s="30">
        <f t="shared" si="126"/>
        <v>3250</v>
      </c>
      <c r="H357" s="30">
        <f t="shared" si="126"/>
        <v>0</v>
      </c>
      <c r="I357" s="30">
        <f t="shared" si="126"/>
        <v>3250</v>
      </c>
    </row>
    <row r="358" spans="1:9" ht="24" x14ac:dyDescent="0.2">
      <c r="A358" s="73" t="s">
        <v>381</v>
      </c>
      <c r="B358" s="143" t="s">
        <v>36</v>
      </c>
      <c r="C358" s="129" t="s">
        <v>16</v>
      </c>
      <c r="D358" s="129" t="s">
        <v>9</v>
      </c>
      <c r="E358" s="89" t="s">
        <v>316</v>
      </c>
      <c r="F358" s="89" t="s">
        <v>132</v>
      </c>
      <c r="G358" s="64">
        <v>3250</v>
      </c>
      <c r="H358" s="64"/>
      <c r="I358" s="64">
        <f t="shared" ref="I358" si="127">G358+H358</f>
        <v>3250</v>
      </c>
    </row>
    <row r="359" spans="1:9" ht="51" x14ac:dyDescent="0.2">
      <c r="A359" s="81" t="s">
        <v>436</v>
      </c>
      <c r="B359" s="141" t="s">
        <v>36</v>
      </c>
      <c r="C359" s="135" t="s">
        <v>16</v>
      </c>
      <c r="D359" s="135" t="s">
        <v>9</v>
      </c>
      <c r="E359" s="142" t="s">
        <v>401</v>
      </c>
      <c r="F359" s="142"/>
      <c r="G359" s="30">
        <f t="shared" ref="G359:I361" si="128">G360</f>
        <v>22000</v>
      </c>
      <c r="H359" s="30">
        <f t="shared" si="128"/>
        <v>0</v>
      </c>
      <c r="I359" s="30">
        <f t="shared" si="128"/>
        <v>22000</v>
      </c>
    </row>
    <row r="360" spans="1:9" ht="24" x14ac:dyDescent="0.2">
      <c r="A360" s="90" t="s">
        <v>380</v>
      </c>
      <c r="B360" s="141" t="s">
        <v>36</v>
      </c>
      <c r="C360" s="135" t="s">
        <v>16</v>
      </c>
      <c r="D360" s="135" t="s">
        <v>9</v>
      </c>
      <c r="E360" s="142" t="s">
        <v>401</v>
      </c>
      <c r="F360" s="142" t="s">
        <v>162</v>
      </c>
      <c r="G360" s="30">
        <f t="shared" si="128"/>
        <v>22000</v>
      </c>
      <c r="H360" s="30">
        <f t="shared" si="128"/>
        <v>0</v>
      </c>
      <c r="I360" s="30">
        <f t="shared" si="128"/>
        <v>22000</v>
      </c>
    </row>
    <row r="361" spans="1:9" x14ac:dyDescent="0.2">
      <c r="A361" s="5" t="s">
        <v>164</v>
      </c>
      <c r="B361" s="141" t="s">
        <v>36</v>
      </c>
      <c r="C361" s="135" t="s">
        <v>16</v>
      </c>
      <c r="D361" s="135" t="s">
        <v>9</v>
      </c>
      <c r="E361" s="142" t="s">
        <v>401</v>
      </c>
      <c r="F361" s="142" t="s">
        <v>163</v>
      </c>
      <c r="G361" s="30">
        <f t="shared" si="128"/>
        <v>22000</v>
      </c>
      <c r="H361" s="30">
        <f t="shared" si="128"/>
        <v>0</v>
      </c>
      <c r="I361" s="30">
        <f t="shared" si="128"/>
        <v>22000</v>
      </c>
    </row>
    <row r="362" spans="1:9" ht="24" x14ac:dyDescent="0.2">
      <c r="A362" s="73" t="s">
        <v>381</v>
      </c>
      <c r="B362" s="143" t="s">
        <v>36</v>
      </c>
      <c r="C362" s="129" t="s">
        <v>16</v>
      </c>
      <c r="D362" s="129" t="s">
        <v>9</v>
      </c>
      <c r="E362" s="89" t="s">
        <v>401</v>
      </c>
      <c r="F362" s="89" t="s">
        <v>132</v>
      </c>
      <c r="G362" s="64">
        <v>22000</v>
      </c>
      <c r="H362" s="64"/>
      <c r="I362" s="64">
        <f t="shared" ref="I362" si="129">G362+H362</f>
        <v>22000</v>
      </c>
    </row>
    <row r="363" spans="1:9" ht="24" x14ac:dyDescent="0.2">
      <c r="A363" s="212" t="s">
        <v>541</v>
      </c>
      <c r="B363" s="139" t="s">
        <v>36</v>
      </c>
      <c r="C363" s="140" t="s">
        <v>16</v>
      </c>
      <c r="D363" s="140" t="s">
        <v>9</v>
      </c>
      <c r="E363" s="19" t="s">
        <v>540</v>
      </c>
      <c r="F363" s="139"/>
      <c r="G363" s="32"/>
      <c r="H363" s="32">
        <f>H365</f>
        <v>249.7</v>
      </c>
      <c r="I363" s="32">
        <f>I365</f>
        <v>249.7</v>
      </c>
    </row>
    <row r="364" spans="1:9" ht="24" x14ac:dyDescent="0.2">
      <c r="A364" s="219" t="s">
        <v>367</v>
      </c>
      <c r="B364" s="139" t="s">
        <v>36</v>
      </c>
      <c r="C364" s="140" t="s">
        <v>16</v>
      </c>
      <c r="D364" s="140" t="s">
        <v>9</v>
      </c>
      <c r="E364" s="19" t="s">
        <v>540</v>
      </c>
      <c r="F364" s="139" t="s">
        <v>153</v>
      </c>
      <c r="G364" s="32"/>
      <c r="H364" s="32">
        <f>H365</f>
        <v>249.7</v>
      </c>
      <c r="I364" s="32">
        <f>I365</f>
        <v>249.7</v>
      </c>
    </row>
    <row r="365" spans="1:9" ht="24" x14ac:dyDescent="0.2">
      <c r="A365" s="217" t="s">
        <v>368</v>
      </c>
      <c r="B365" s="139" t="s">
        <v>36</v>
      </c>
      <c r="C365" s="140" t="s">
        <v>16</v>
      </c>
      <c r="D365" s="140" t="s">
        <v>9</v>
      </c>
      <c r="E365" s="19" t="s">
        <v>540</v>
      </c>
      <c r="F365" s="88" t="s">
        <v>154</v>
      </c>
      <c r="G365" s="32"/>
      <c r="H365" s="32">
        <f>H366</f>
        <v>249.7</v>
      </c>
      <c r="I365" s="32">
        <f>I366</f>
        <v>249.7</v>
      </c>
    </row>
    <row r="366" spans="1:9" ht="36" x14ac:dyDescent="0.2">
      <c r="A366" s="218" t="s">
        <v>345</v>
      </c>
      <c r="B366" s="89" t="s">
        <v>36</v>
      </c>
      <c r="C366" s="129" t="s">
        <v>16</v>
      </c>
      <c r="D366" s="129" t="s">
        <v>9</v>
      </c>
      <c r="E366" s="62" t="s">
        <v>540</v>
      </c>
      <c r="F366" s="89" t="s">
        <v>84</v>
      </c>
      <c r="G366" s="64"/>
      <c r="H366" s="64">
        <v>249.7</v>
      </c>
      <c r="I366" s="64">
        <f>H366</f>
        <v>249.7</v>
      </c>
    </row>
    <row r="367" spans="1:9" ht="51" x14ac:dyDescent="0.2">
      <c r="A367" s="81" t="s">
        <v>437</v>
      </c>
      <c r="B367" s="14" t="s">
        <v>36</v>
      </c>
      <c r="C367" s="12" t="s">
        <v>16</v>
      </c>
      <c r="D367" s="12" t="s">
        <v>9</v>
      </c>
      <c r="E367" s="142" t="s">
        <v>432</v>
      </c>
      <c r="F367" s="15"/>
      <c r="G367" s="32">
        <f t="shared" ref="G367:I369" si="130">G368</f>
        <v>5500</v>
      </c>
      <c r="H367" s="32">
        <f t="shared" si="130"/>
        <v>0</v>
      </c>
      <c r="I367" s="32">
        <f t="shared" si="130"/>
        <v>5500</v>
      </c>
    </row>
    <row r="368" spans="1:9" ht="25.5" x14ac:dyDescent="0.2">
      <c r="A368" s="150" t="s">
        <v>380</v>
      </c>
      <c r="B368" s="14" t="s">
        <v>36</v>
      </c>
      <c r="C368" s="12" t="s">
        <v>16</v>
      </c>
      <c r="D368" s="12" t="s">
        <v>9</v>
      </c>
      <c r="E368" s="142" t="s">
        <v>432</v>
      </c>
      <c r="F368" s="15" t="s">
        <v>162</v>
      </c>
      <c r="G368" s="32">
        <f t="shared" si="130"/>
        <v>5500</v>
      </c>
      <c r="H368" s="32">
        <f t="shared" si="130"/>
        <v>0</v>
      </c>
      <c r="I368" s="32">
        <f t="shared" si="130"/>
        <v>5500</v>
      </c>
    </row>
    <row r="369" spans="1:9" x14ac:dyDescent="0.2">
      <c r="A369" s="81" t="s">
        <v>164</v>
      </c>
      <c r="B369" s="14" t="s">
        <v>36</v>
      </c>
      <c r="C369" s="12" t="s">
        <v>16</v>
      </c>
      <c r="D369" s="12" t="s">
        <v>9</v>
      </c>
      <c r="E369" s="142" t="s">
        <v>432</v>
      </c>
      <c r="F369" s="15" t="s">
        <v>163</v>
      </c>
      <c r="G369" s="32">
        <f t="shared" si="130"/>
        <v>5500</v>
      </c>
      <c r="H369" s="32">
        <f t="shared" si="130"/>
        <v>0</v>
      </c>
      <c r="I369" s="32">
        <f t="shared" si="130"/>
        <v>5500</v>
      </c>
    </row>
    <row r="370" spans="1:9" ht="25.5" x14ac:dyDescent="0.2">
      <c r="A370" s="65" t="s">
        <v>381</v>
      </c>
      <c r="B370" s="165" t="s">
        <v>36</v>
      </c>
      <c r="C370" s="63" t="s">
        <v>16</v>
      </c>
      <c r="D370" s="63" t="s">
        <v>9</v>
      </c>
      <c r="E370" s="89" t="s">
        <v>432</v>
      </c>
      <c r="F370" s="62" t="s">
        <v>132</v>
      </c>
      <c r="G370" s="64">
        <v>5500</v>
      </c>
      <c r="H370" s="64"/>
      <c r="I370" s="64">
        <f t="shared" ref="I370" si="131">G370+H370</f>
        <v>5500</v>
      </c>
    </row>
    <row r="371" spans="1:9" x14ac:dyDescent="0.2">
      <c r="A371" s="18" t="s">
        <v>124</v>
      </c>
      <c r="B371" s="141" t="s">
        <v>36</v>
      </c>
      <c r="C371" s="140" t="s">
        <v>16</v>
      </c>
      <c r="D371" s="140" t="s">
        <v>16</v>
      </c>
      <c r="E371" s="139"/>
      <c r="F371" s="139"/>
      <c r="G371" s="32">
        <f>G372</f>
        <v>11963.4</v>
      </c>
      <c r="H371" s="32">
        <f>H372</f>
        <v>0</v>
      </c>
      <c r="I371" s="32">
        <f>I372</f>
        <v>11963.4</v>
      </c>
    </row>
    <row r="372" spans="1:9" x14ac:dyDescent="0.2">
      <c r="A372" s="5" t="s">
        <v>128</v>
      </c>
      <c r="B372" s="141" t="s">
        <v>36</v>
      </c>
      <c r="C372" s="140" t="s">
        <v>16</v>
      </c>
      <c r="D372" s="140" t="s">
        <v>16</v>
      </c>
      <c r="E372" s="88" t="s">
        <v>127</v>
      </c>
      <c r="F372" s="88"/>
      <c r="G372" s="23">
        <f>G373+G382</f>
        <v>11963.4</v>
      </c>
      <c r="H372" s="23">
        <f>H373+H382</f>
        <v>0</v>
      </c>
      <c r="I372" s="23">
        <f>I373+I382</f>
        <v>11963.4</v>
      </c>
    </row>
    <row r="373" spans="1:9" ht="24" x14ac:dyDescent="0.2">
      <c r="A373" s="5" t="s">
        <v>192</v>
      </c>
      <c r="B373" s="141" t="s">
        <v>36</v>
      </c>
      <c r="C373" s="140" t="s">
        <v>16</v>
      </c>
      <c r="D373" s="140" t="s">
        <v>16</v>
      </c>
      <c r="E373" s="88" t="s">
        <v>193</v>
      </c>
      <c r="F373" s="11" t="s">
        <v>7</v>
      </c>
      <c r="G373" s="23">
        <f>G374+G378</f>
        <v>11284.3</v>
      </c>
      <c r="H373" s="23">
        <f>H374+H378</f>
        <v>0</v>
      </c>
      <c r="I373" s="23">
        <f>I374+I378</f>
        <v>11284.3</v>
      </c>
    </row>
    <row r="374" spans="1:9" ht="48" x14ac:dyDescent="0.2">
      <c r="A374" s="69" t="s">
        <v>384</v>
      </c>
      <c r="B374" s="141" t="s">
        <v>36</v>
      </c>
      <c r="C374" s="140" t="s">
        <v>16</v>
      </c>
      <c r="D374" s="140" t="s">
        <v>16</v>
      </c>
      <c r="E374" s="88" t="s">
        <v>193</v>
      </c>
      <c r="F374" s="11" t="s">
        <v>151</v>
      </c>
      <c r="G374" s="23">
        <f t="shared" ref="G374:I374" si="132">G375</f>
        <v>6279.6</v>
      </c>
      <c r="H374" s="23">
        <f t="shared" si="132"/>
        <v>0</v>
      </c>
      <c r="I374" s="23">
        <f t="shared" si="132"/>
        <v>6279.6</v>
      </c>
    </row>
    <row r="375" spans="1:9" x14ac:dyDescent="0.2">
      <c r="A375" s="5" t="s">
        <v>458</v>
      </c>
      <c r="B375" s="141" t="s">
        <v>36</v>
      </c>
      <c r="C375" s="140" t="s">
        <v>16</v>
      </c>
      <c r="D375" s="140" t="s">
        <v>16</v>
      </c>
      <c r="E375" s="88" t="s">
        <v>193</v>
      </c>
      <c r="F375" s="11" t="s">
        <v>457</v>
      </c>
      <c r="G375" s="23">
        <f>G376+G377</f>
        <v>6279.6</v>
      </c>
      <c r="H375" s="23">
        <f>H376+H377</f>
        <v>0</v>
      </c>
      <c r="I375" s="23">
        <f>I376+I377</f>
        <v>6279.6</v>
      </c>
    </row>
    <row r="376" spans="1:9" ht="25.5" x14ac:dyDescent="0.2">
      <c r="A376" s="71" t="s">
        <v>489</v>
      </c>
      <c r="B376" s="143" t="s">
        <v>36</v>
      </c>
      <c r="C376" s="129" t="s">
        <v>16</v>
      </c>
      <c r="D376" s="129" t="s">
        <v>16</v>
      </c>
      <c r="E376" s="89" t="s">
        <v>193</v>
      </c>
      <c r="F376" s="62" t="s">
        <v>459</v>
      </c>
      <c r="G376" s="64">
        <v>6094.6</v>
      </c>
      <c r="H376" s="64">
        <v>0</v>
      </c>
      <c r="I376" s="64">
        <f t="shared" ref="I376:I377" si="133">G376+H376</f>
        <v>6094.6</v>
      </c>
    </row>
    <row r="377" spans="1:9" ht="25.5" x14ac:dyDescent="0.2">
      <c r="A377" s="71" t="s">
        <v>375</v>
      </c>
      <c r="B377" s="143" t="s">
        <v>36</v>
      </c>
      <c r="C377" s="129" t="s">
        <v>16</v>
      </c>
      <c r="D377" s="129" t="s">
        <v>16</v>
      </c>
      <c r="E377" s="89" t="s">
        <v>193</v>
      </c>
      <c r="F377" s="62" t="s">
        <v>462</v>
      </c>
      <c r="G377" s="64">
        <v>185</v>
      </c>
      <c r="H377" s="64">
        <v>0</v>
      </c>
      <c r="I377" s="64">
        <f t="shared" si="133"/>
        <v>185</v>
      </c>
    </row>
    <row r="378" spans="1:9" ht="25.5" x14ac:dyDescent="0.2">
      <c r="A378" s="103" t="s">
        <v>367</v>
      </c>
      <c r="B378" s="141" t="s">
        <v>36</v>
      </c>
      <c r="C378" s="140" t="s">
        <v>16</v>
      </c>
      <c r="D378" s="140" t="s">
        <v>16</v>
      </c>
      <c r="E378" s="88" t="s">
        <v>193</v>
      </c>
      <c r="F378" s="11" t="s">
        <v>153</v>
      </c>
      <c r="G378" s="23">
        <f>G379</f>
        <v>5004.7</v>
      </c>
      <c r="H378" s="23">
        <f>H379</f>
        <v>0</v>
      </c>
      <c r="I378" s="23">
        <f>I379</f>
        <v>5004.7</v>
      </c>
    </row>
    <row r="379" spans="1:9" ht="25.5" x14ac:dyDescent="0.2">
      <c r="A379" s="103" t="s">
        <v>368</v>
      </c>
      <c r="B379" s="141" t="s">
        <v>36</v>
      </c>
      <c r="C379" s="140" t="s">
        <v>16</v>
      </c>
      <c r="D379" s="140" t="s">
        <v>16</v>
      </c>
      <c r="E379" s="88" t="s">
        <v>193</v>
      </c>
      <c r="F379" s="11" t="s">
        <v>154</v>
      </c>
      <c r="G379" s="23">
        <f>G380+G381</f>
        <v>5004.7</v>
      </c>
      <c r="H379" s="23">
        <f>H380+H381</f>
        <v>0</v>
      </c>
      <c r="I379" s="23">
        <f>I380+I381</f>
        <v>5004.7</v>
      </c>
    </row>
    <row r="380" spans="1:9" ht="25.5" x14ac:dyDescent="0.2">
      <c r="A380" s="105" t="s">
        <v>112</v>
      </c>
      <c r="B380" s="143" t="s">
        <v>36</v>
      </c>
      <c r="C380" s="129" t="s">
        <v>16</v>
      </c>
      <c r="D380" s="129" t="s">
        <v>16</v>
      </c>
      <c r="E380" s="89" t="s">
        <v>193</v>
      </c>
      <c r="F380" s="62" t="s">
        <v>113</v>
      </c>
      <c r="G380" s="64">
        <v>863.7</v>
      </c>
      <c r="H380" s="64">
        <v>-5</v>
      </c>
      <c r="I380" s="64">
        <f t="shared" ref="I380:I381" si="134">G380+H380</f>
        <v>858.7</v>
      </c>
    </row>
    <row r="381" spans="1:9" ht="25.5" x14ac:dyDescent="0.2">
      <c r="A381" s="75" t="s">
        <v>371</v>
      </c>
      <c r="B381" s="143" t="s">
        <v>36</v>
      </c>
      <c r="C381" s="129" t="s">
        <v>16</v>
      </c>
      <c r="D381" s="129" t="s">
        <v>16</v>
      </c>
      <c r="E381" s="89" t="s">
        <v>193</v>
      </c>
      <c r="F381" s="62" t="s">
        <v>84</v>
      </c>
      <c r="G381" s="64">
        <v>4141</v>
      </c>
      <c r="H381" s="64">
        <v>5</v>
      </c>
      <c r="I381" s="64">
        <f t="shared" si="134"/>
        <v>4146</v>
      </c>
    </row>
    <row r="382" spans="1:9" ht="108" x14ac:dyDescent="0.2">
      <c r="A382" s="48" t="s">
        <v>405</v>
      </c>
      <c r="B382" s="88" t="s">
        <v>36</v>
      </c>
      <c r="C382" s="135" t="s">
        <v>16</v>
      </c>
      <c r="D382" s="135" t="s">
        <v>16</v>
      </c>
      <c r="E382" s="88" t="s">
        <v>395</v>
      </c>
      <c r="F382" s="88" t="s">
        <v>7</v>
      </c>
      <c r="G382" s="30">
        <f>G383+G386</f>
        <v>679.09999999999991</v>
      </c>
      <c r="H382" s="30">
        <f>H383+H386</f>
        <v>0</v>
      </c>
      <c r="I382" s="30">
        <f>I383+I386</f>
        <v>679.09999999999991</v>
      </c>
    </row>
    <row r="383" spans="1:9" ht="48" x14ac:dyDescent="0.2">
      <c r="A383" s="69" t="s">
        <v>384</v>
      </c>
      <c r="B383" s="88" t="s">
        <v>36</v>
      </c>
      <c r="C383" s="135" t="s">
        <v>16</v>
      </c>
      <c r="D383" s="135" t="s">
        <v>16</v>
      </c>
      <c r="E383" s="88" t="s">
        <v>395</v>
      </c>
      <c r="F383" s="88" t="s">
        <v>151</v>
      </c>
      <c r="G383" s="30">
        <f t="shared" ref="G383:I384" si="135">G384</f>
        <v>662.59999999999991</v>
      </c>
      <c r="H383" s="30">
        <f t="shared" si="135"/>
        <v>0</v>
      </c>
      <c r="I383" s="30">
        <f t="shared" si="135"/>
        <v>662.59999999999991</v>
      </c>
    </row>
    <row r="384" spans="1:9" ht="24" x14ac:dyDescent="0.2">
      <c r="A384" s="48" t="s">
        <v>152</v>
      </c>
      <c r="B384" s="88" t="s">
        <v>36</v>
      </c>
      <c r="C384" s="135" t="s">
        <v>16</v>
      </c>
      <c r="D384" s="135" t="s">
        <v>16</v>
      </c>
      <c r="E384" s="88" t="s">
        <v>395</v>
      </c>
      <c r="F384" s="88" t="s">
        <v>150</v>
      </c>
      <c r="G384" s="30">
        <f t="shared" si="135"/>
        <v>662.59999999999991</v>
      </c>
      <c r="H384" s="30">
        <f t="shared" si="135"/>
        <v>0</v>
      </c>
      <c r="I384" s="30">
        <f t="shared" si="135"/>
        <v>662.59999999999991</v>
      </c>
    </row>
    <row r="385" spans="1:9" ht="24" x14ac:dyDescent="0.2">
      <c r="A385" s="122" t="s">
        <v>374</v>
      </c>
      <c r="B385" s="89" t="s">
        <v>36</v>
      </c>
      <c r="C385" s="129" t="s">
        <v>16</v>
      </c>
      <c r="D385" s="129" t="s">
        <v>16</v>
      </c>
      <c r="E385" s="89" t="s">
        <v>395</v>
      </c>
      <c r="F385" s="89" t="s">
        <v>85</v>
      </c>
      <c r="G385" s="64">
        <f>508.9+153.7</f>
        <v>662.59999999999991</v>
      </c>
      <c r="H385" s="64"/>
      <c r="I385" s="64">
        <f t="shared" ref="I385" si="136">G385+H385</f>
        <v>662.59999999999991</v>
      </c>
    </row>
    <row r="386" spans="1:9" ht="24" x14ac:dyDescent="0.2">
      <c r="A386" s="118" t="s">
        <v>367</v>
      </c>
      <c r="B386" s="88" t="s">
        <v>36</v>
      </c>
      <c r="C386" s="135" t="s">
        <v>16</v>
      </c>
      <c r="D386" s="135" t="s">
        <v>16</v>
      </c>
      <c r="E386" s="88" t="s">
        <v>395</v>
      </c>
      <c r="F386" s="88" t="s">
        <v>153</v>
      </c>
      <c r="G386" s="23">
        <f>G387</f>
        <v>16.5</v>
      </c>
      <c r="H386" s="23">
        <f>H387</f>
        <v>0</v>
      </c>
      <c r="I386" s="23">
        <f>I387</f>
        <v>16.5</v>
      </c>
    </row>
    <row r="387" spans="1:9" ht="24" x14ac:dyDescent="0.2">
      <c r="A387" s="118" t="s">
        <v>368</v>
      </c>
      <c r="B387" s="88" t="s">
        <v>36</v>
      </c>
      <c r="C387" s="135" t="s">
        <v>16</v>
      </c>
      <c r="D387" s="135" t="s">
        <v>16</v>
      </c>
      <c r="E387" s="88" t="s">
        <v>395</v>
      </c>
      <c r="F387" s="88" t="s">
        <v>154</v>
      </c>
      <c r="G387" s="23">
        <f>G388+G389</f>
        <v>16.5</v>
      </c>
      <c r="H387" s="23">
        <f>H388+H389</f>
        <v>0</v>
      </c>
      <c r="I387" s="23">
        <f>I388+I389</f>
        <v>16.5</v>
      </c>
    </row>
    <row r="388" spans="1:9" ht="24" x14ac:dyDescent="0.2">
      <c r="A388" s="24" t="s">
        <v>112</v>
      </c>
      <c r="B388" s="62" t="s">
        <v>36</v>
      </c>
      <c r="C388" s="63" t="s">
        <v>16</v>
      </c>
      <c r="D388" s="63" t="s">
        <v>16</v>
      </c>
      <c r="E388" s="89" t="s">
        <v>395</v>
      </c>
      <c r="F388" s="62" t="s">
        <v>113</v>
      </c>
      <c r="G388" s="121">
        <f>8.5</f>
        <v>8.5</v>
      </c>
      <c r="H388" s="121"/>
      <c r="I388" s="64">
        <f t="shared" ref="I388:I389" si="137">G388+H388</f>
        <v>8.5</v>
      </c>
    </row>
    <row r="389" spans="1:9" ht="25.5" x14ac:dyDescent="0.2">
      <c r="A389" s="75" t="s">
        <v>371</v>
      </c>
      <c r="B389" s="62" t="s">
        <v>36</v>
      </c>
      <c r="C389" s="63" t="s">
        <v>16</v>
      </c>
      <c r="D389" s="63" t="s">
        <v>16</v>
      </c>
      <c r="E389" s="89" t="s">
        <v>395</v>
      </c>
      <c r="F389" s="62" t="s">
        <v>84</v>
      </c>
      <c r="G389" s="121">
        <f>16.5-G388</f>
        <v>8</v>
      </c>
      <c r="H389" s="121"/>
      <c r="I389" s="64">
        <f t="shared" si="137"/>
        <v>8</v>
      </c>
    </row>
    <row r="390" spans="1:9" x14ac:dyDescent="0.2">
      <c r="A390" s="39" t="s">
        <v>51</v>
      </c>
      <c r="B390" s="20" t="s">
        <v>36</v>
      </c>
      <c r="C390" s="49" t="s">
        <v>11</v>
      </c>
      <c r="D390" s="49" t="s">
        <v>55</v>
      </c>
      <c r="E390" s="20" t="s">
        <v>7</v>
      </c>
      <c r="F390" s="20" t="s">
        <v>7</v>
      </c>
      <c r="G390" s="22">
        <f>G398+G391</f>
        <v>392.1</v>
      </c>
      <c r="H390" s="22">
        <f t="shared" ref="H390:I390" si="138">H398+H391</f>
        <v>34411.599999999999</v>
      </c>
      <c r="I390" s="22">
        <f t="shared" si="138"/>
        <v>34803.699999999997</v>
      </c>
    </row>
    <row r="391" spans="1:9" x14ac:dyDescent="0.2">
      <c r="A391" s="5" t="s">
        <v>20</v>
      </c>
      <c r="B391" s="11" t="s">
        <v>36</v>
      </c>
      <c r="C391" s="13" t="s">
        <v>11</v>
      </c>
      <c r="D391" s="13" t="s">
        <v>18</v>
      </c>
      <c r="E391" s="11"/>
      <c r="F391" s="11"/>
      <c r="G391" s="23">
        <f>G392</f>
        <v>0</v>
      </c>
      <c r="H391" s="23">
        <f t="shared" ref="H391:I395" si="139">H392</f>
        <v>34411.599999999999</v>
      </c>
      <c r="I391" s="23">
        <f t="shared" si="139"/>
        <v>34411.599999999999</v>
      </c>
    </row>
    <row r="392" spans="1:9" x14ac:dyDescent="0.2">
      <c r="A392" s="5" t="s">
        <v>128</v>
      </c>
      <c r="B392" s="11" t="s">
        <v>36</v>
      </c>
      <c r="C392" s="13" t="s">
        <v>11</v>
      </c>
      <c r="D392" s="13" t="s">
        <v>18</v>
      </c>
      <c r="E392" s="11" t="s">
        <v>127</v>
      </c>
      <c r="F392" s="11"/>
      <c r="G392" s="23">
        <f>G393</f>
        <v>0</v>
      </c>
      <c r="H392" s="23">
        <f t="shared" si="139"/>
        <v>34411.599999999999</v>
      </c>
      <c r="I392" s="23">
        <f t="shared" si="139"/>
        <v>34411.599999999999</v>
      </c>
    </row>
    <row r="393" spans="1:9" ht="36" x14ac:dyDescent="0.2">
      <c r="A393" s="5" t="s">
        <v>175</v>
      </c>
      <c r="B393" s="11" t="s">
        <v>36</v>
      </c>
      <c r="C393" s="13" t="s">
        <v>530</v>
      </c>
      <c r="D393" s="13" t="s">
        <v>18</v>
      </c>
      <c r="E393" s="11" t="s">
        <v>176</v>
      </c>
      <c r="F393" s="11"/>
      <c r="G393" s="23">
        <f>G394</f>
        <v>0</v>
      </c>
      <c r="H393" s="23">
        <f t="shared" si="139"/>
        <v>34411.599999999999</v>
      </c>
      <c r="I393" s="23">
        <f t="shared" si="139"/>
        <v>34411.599999999999</v>
      </c>
    </row>
    <row r="394" spans="1:9" ht="24" x14ac:dyDescent="0.2">
      <c r="A394" s="5" t="s">
        <v>146</v>
      </c>
      <c r="B394" s="11" t="s">
        <v>36</v>
      </c>
      <c r="C394" s="13" t="s">
        <v>11</v>
      </c>
      <c r="D394" s="13" t="s">
        <v>18</v>
      </c>
      <c r="E394" s="11" t="s">
        <v>176</v>
      </c>
      <c r="F394" s="11" t="s">
        <v>144</v>
      </c>
      <c r="G394" s="23">
        <f>G395</f>
        <v>0</v>
      </c>
      <c r="H394" s="23">
        <f t="shared" si="139"/>
        <v>34411.599999999999</v>
      </c>
      <c r="I394" s="23">
        <f t="shared" si="139"/>
        <v>34411.599999999999</v>
      </c>
    </row>
    <row r="395" spans="1:9" ht="16.5" customHeight="1" x14ac:dyDescent="0.2">
      <c r="A395" s="5" t="s">
        <v>178</v>
      </c>
      <c r="B395" s="11" t="s">
        <v>36</v>
      </c>
      <c r="C395" s="13" t="s">
        <v>11</v>
      </c>
      <c r="D395" s="13" t="s">
        <v>18</v>
      </c>
      <c r="E395" s="11" t="s">
        <v>176</v>
      </c>
      <c r="F395" s="11" t="s">
        <v>148</v>
      </c>
      <c r="G395" s="23">
        <f>G396</f>
        <v>0</v>
      </c>
      <c r="H395" s="23">
        <f t="shared" si="139"/>
        <v>34411.599999999999</v>
      </c>
      <c r="I395" s="23">
        <f t="shared" si="139"/>
        <v>34411.599999999999</v>
      </c>
    </row>
    <row r="396" spans="1:9" ht="40.5" customHeight="1" x14ac:dyDescent="0.2">
      <c r="A396" s="24" t="s">
        <v>361</v>
      </c>
      <c r="B396" s="62" t="s">
        <v>36</v>
      </c>
      <c r="C396" s="63" t="s">
        <v>11</v>
      </c>
      <c r="D396" s="63" t="s">
        <v>18</v>
      </c>
      <c r="E396" s="89" t="s">
        <v>176</v>
      </c>
      <c r="F396" s="62" t="s">
        <v>91</v>
      </c>
      <c r="G396" s="121"/>
      <c r="H396" s="121">
        <f>33722.4+689.2</f>
        <v>34411.599999999999</v>
      </c>
      <c r="I396" s="64">
        <f>G396+H396</f>
        <v>34411.599999999999</v>
      </c>
    </row>
    <row r="397" spans="1:9" ht="16.5" customHeight="1" x14ac:dyDescent="0.2">
      <c r="A397" s="24" t="s">
        <v>531</v>
      </c>
      <c r="B397" s="62" t="s">
        <v>36</v>
      </c>
      <c r="C397" s="63" t="s">
        <v>11</v>
      </c>
      <c r="D397" s="63" t="s">
        <v>18</v>
      </c>
      <c r="E397" s="89" t="s">
        <v>176</v>
      </c>
      <c r="F397" s="62" t="s">
        <v>91</v>
      </c>
      <c r="G397" s="121"/>
      <c r="H397" s="121">
        <f>33722.4+689.2</f>
        <v>34411.599999999999</v>
      </c>
      <c r="I397" s="64">
        <f>G397+H397</f>
        <v>34411.599999999999</v>
      </c>
    </row>
    <row r="398" spans="1:9" ht="13.5" x14ac:dyDescent="0.2">
      <c r="A398" s="5" t="s">
        <v>24</v>
      </c>
      <c r="B398" s="139" t="s">
        <v>36</v>
      </c>
      <c r="C398" s="140" t="s">
        <v>11</v>
      </c>
      <c r="D398" s="140" t="s">
        <v>11</v>
      </c>
      <c r="E398" s="144"/>
      <c r="F398" s="144"/>
      <c r="G398" s="32">
        <f>G399+G412</f>
        <v>392.1</v>
      </c>
      <c r="H398" s="32">
        <f>H399+H412</f>
        <v>0</v>
      </c>
      <c r="I398" s="32">
        <f>I399+I412</f>
        <v>392.1</v>
      </c>
    </row>
    <row r="399" spans="1:9" ht="27.75" customHeight="1" x14ac:dyDescent="0.2">
      <c r="A399" s="5" t="s">
        <v>186</v>
      </c>
      <c r="B399" s="139" t="s">
        <v>36</v>
      </c>
      <c r="C399" s="136" t="s">
        <v>11</v>
      </c>
      <c r="D399" s="136" t="s">
        <v>11</v>
      </c>
      <c r="E399" s="88" t="s">
        <v>220</v>
      </c>
      <c r="F399" s="139"/>
      <c r="G399" s="32">
        <f>G408+G404+G400</f>
        <v>309.90000000000003</v>
      </c>
      <c r="H399" s="32">
        <f>H408+H404+H400</f>
        <v>0</v>
      </c>
      <c r="I399" s="32">
        <f>I408+I404+I400</f>
        <v>309.90000000000003</v>
      </c>
    </row>
    <row r="400" spans="1:9" ht="25.5" customHeight="1" x14ac:dyDescent="0.2">
      <c r="A400" s="87" t="s">
        <v>411</v>
      </c>
      <c r="B400" s="139" t="s">
        <v>36</v>
      </c>
      <c r="C400" s="136" t="s">
        <v>11</v>
      </c>
      <c r="D400" s="136" t="s">
        <v>11</v>
      </c>
      <c r="E400" s="88" t="s">
        <v>263</v>
      </c>
      <c r="F400" s="139"/>
      <c r="G400" s="32">
        <f t="shared" ref="G400:I402" si="140">G401</f>
        <v>259.10000000000002</v>
      </c>
      <c r="H400" s="32">
        <f t="shared" si="140"/>
        <v>0</v>
      </c>
      <c r="I400" s="32">
        <f t="shared" si="140"/>
        <v>259.10000000000002</v>
      </c>
    </row>
    <row r="401" spans="1:9" ht="24" x14ac:dyDescent="0.2">
      <c r="A401" s="106" t="s">
        <v>367</v>
      </c>
      <c r="B401" s="139" t="s">
        <v>36</v>
      </c>
      <c r="C401" s="136" t="s">
        <v>11</v>
      </c>
      <c r="D401" s="136" t="s">
        <v>11</v>
      </c>
      <c r="E401" s="88" t="s">
        <v>263</v>
      </c>
      <c r="F401" s="88" t="s">
        <v>153</v>
      </c>
      <c r="G401" s="32">
        <f t="shared" si="140"/>
        <v>259.10000000000002</v>
      </c>
      <c r="H401" s="32">
        <f t="shared" si="140"/>
        <v>0</v>
      </c>
      <c r="I401" s="32">
        <f t="shared" si="140"/>
        <v>259.10000000000002</v>
      </c>
    </row>
    <row r="402" spans="1:9" ht="24" x14ac:dyDescent="0.2">
      <c r="A402" s="106" t="s">
        <v>368</v>
      </c>
      <c r="B402" s="139" t="s">
        <v>36</v>
      </c>
      <c r="C402" s="136" t="s">
        <v>11</v>
      </c>
      <c r="D402" s="136" t="s">
        <v>11</v>
      </c>
      <c r="E402" s="88" t="s">
        <v>263</v>
      </c>
      <c r="F402" s="88" t="s">
        <v>154</v>
      </c>
      <c r="G402" s="32">
        <f t="shared" si="140"/>
        <v>259.10000000000002</v>
      </c>
      <c r="H402" s="32">
        <f t="shared" si="140"/>
        <v>0</v>
      </c>
      <c r="I402" s="32">
        <f t="shared" si="140"/>
        <v>259.10000000000002</v>
      </c>
    </row>
    <row r="403" spans="1:9" ht="25.5" customHeight="1" x14ac:dyDescent="0.2">
      <c r="A403" s="119" t="s">
        <v>345</v>
      </c>
      <c r="B403" s="89" t="s">
        <v>36</v>
      </c>
      <c r="C403" s="129" t="s">
        <v>11</v>
      </c>
      <c r="D403" s="129" t="s">
        <v>11</v>
      </c>
      <c r="E403" s="89" t="s">
        <v>263</v>
      </c>
      <c r="F403" s="89" t="s">
        <v>84</v>
      </c>
      <c r="G403" s="64">
        <v>259.10000000000002</v>
      </c>
      <c r="H403" s="64"/>
      <c r="I403" s="64">
        <f t="shared" ref="I403" si="141">G403+H403</f>
        <v>259.10000000000002</v>
      </c>
    </row>
    <row r="404" spans="1:9" x14ac:dyDescent="0.2">
      <c r="A404" s="87" t="s">
        <v>221</v>
      </c>
      <c r="B404" s="139" t="s">
        <v>36</v>
      </c>
      <c r="C404" s="136" t="s">
        <v>11</v>
      </c>
      <c r="D404" s="136" t="s">
        <v>11</v>
      </c>
      <c r="E404" s="88" t="s">
        <v>223</v>
      </c>
      <c r="F404" s="139"/>
      <c r="G404" s="32">
        <f t="shared" ref="G404:I406" si="142">G405</f>
        <v>33.200000000000003</v>
      </c>
      <c r="H404" s="32">
        <f t="shared" si="142"/>
        <v>0</v>
      </c>
      <c r="I404" s="32">
        <f t="shared" si="142"/>
        <v>33.200000000000003</v>
      </c>
    </row>
    <row r="405" spans="1:9" ht="24" x14ac:dyDescent="0.2">
      <c r="A405" s="106" t="s">
        <v>367</v>
      </c>
      <c r="B405" s="139" t="s">
        <v>36</v>
      </c>
      <c r="C405" s="136" t="s">
        <v>11</v>
      </c>
      <c r="D405" s="136" t="s">
        <v>11</v>
      </c>
      <c r="E405" s="88" t="s">
        <v>223</v>
      </c>
      <c r="F405" s="88" t="s">
        <v>153</v>
      </c>
      <c r="G405" s="32">
        <f t="shared" si="142"/>
        <v>33.200000000000003</v>
      </c>
      <c r="H405" s="32">
        <f t="shared" si="142"/>
        <v>0</v>
      </c>
      <c r="I405" s="32">
        <f t="shared" si="142"/>
        <v>33.200000000000003</v>
      </c>
    </row>
    <row r="406" spans="1:9" ht="24" x14ac:dyDescent="0.2">
      <c r="A406" s="106" t="s">
        <v>368</v>
      </c>
      <c r="B406" s="139" t="s">
        <v>36</v>
      </c>
      <c r="C406" s="136" t="s">
        <v>11</v>
      </c>
      <c r="D406" s="136" t="s">
        <v>11</v>
      </c>
      <c r="E406" s="88" t="s">
        <v>223</v>
      </c>
      <c r="F406" s="88" t="s">
        <v>154</v>
      </c>
      <c r="G406" s="32">
        <f t="shared" si="142"/>
        <v>33.200000000000003</v>
      </c>
      <c r="H406" s="32">
        <f t="shared" si="142"/>
        <v>0</v>
      </c>
      <c r="I406" s="32">
        <f t="shared" si="142"/>
        <v>33.200000000000003</v>
      </c>
    </row>
    <row r="407" spans="1:9" ht="24" x14ac:dyDescent="0.2">
      <c r="A407" s="119" t="s">
        <v>371</v>
      </c>
      <c r="B407" s="89" t="s">
        <v>36</v>
      </c>
      <c r="C407" s="129" t="s">
        <v>11</v>
      </c>
      <c r="D407" s="129" t="s">
        <v>11</v>
      </c>
      <c r="E407" s="89" t="s">
        <v>223</v>
      </c>
      <c r="F407" s="89" t="s">
        <v>84</v>
      </c>
      <c r="G407" s="64">
        <v>33.200000000000003</v>
      </c>
      <c r="H407" s="64"/>
      <c r="I407" s="64">
        <f t="shared" ref="I407" si="143">G407+H407</f>
        <v>33.200000000000003</v>
      </c>
    </row>
    <row r="408" spans="1:9" ht="24" x14ac:dyDescent="0.2">
      <c r="A408" s="87" t="s">
        <v>222</v>
      </c>
      <c r="B408" s="139" t="s">
        <v>36</v>
      </c>
      <c r="C408" s="136" t="s">
        <v>11</v>
      </c>
      <c r="D408" s="136" t="s">
        <v>11</v>
      </c>
      <c r="E408" s="88" t="s">
        <v>264</v>
      </c>
      <c r="F408" s="139"/>
      <c r="G408" s="32">
        <f t="shared" ref="G408:I410" si="144">G409</f>
        <v>17.600000000000001</v>
      </c>
      <c r="H408" s="32">
        <f t="shared" si="144"/>
        <v>0</v>
      </c>
      <c r="I408" s="32">
        <f t="shared" si="144"/>
        <v>17.600000000000001</v>
      </c>
    </row>
    <row r="409" spans="1:9" ht="24" x14ac:dyDescent="0.2">
      <c r="A409" s="106" t="s">
        <v>367</v>
      </c>
      <c r="B409" s="139" t="s">
        <v>36</v>
      </c>
      <c r="C409" s="136" t="s">
        <v>11</v>
      </c>
      <c r="D409" s="136" t="s">
        <v>11</v>
      </c>
      <c r="E409" s="88" t="s">
        <v>264</v>
      </c>
      <c r="F409" s="88" t="s">
        <v>153</v>
      </c>
      <c r="G409" s="32">
        <f t="shared" si="144"/>
        <v>17.600000000000001</v>
      </c>
      <c r="H409" s="32">
        <f t="shared" si="144"/>
        <v>0</v>
      </c>
      <c r="I409" s="32">
        <f t="shared" si="144"/>
        <v>17.600000000000001</v>
      </c>
    </row>
    <row r="410" spans="1:9" ht="24" x14ac:dyDescent="0.2">
      <c r="A410" s="106" t="s">
        <v>368</v>
      </c>
      <c r="B410" s="139" t="s">
        <v>36</v>
      </c>
      <c r="C410" s="136" t="s">
        <v>11</v>
      </c>
      <c r="D410" s="136" t="s">
        <v>11</v>
      </c>
      <c r="E410" s="88" t="s">
        <v>264</v>
      </c>
      <c r="F410" s="88" t="s">
        <v>154</v>
      </c>
      <c r="G410" s="32">
        <f t="shared" si="144"/>
        <v>17.600000000000001</v>
      </c>
      <c r="H410" s="32">
        <f t="shared" si="144"/>
        <v>0</v>
      </c>
      <c r="I410" s="32">
        <f t="shared" si="144"/>
        <v>17.600000000000001</v>
      </c>
    </row>
    <row r="411" spans="1:9" ht="24" x14ac:dyDescent="0.2">
      <c r="A411" s="120" t="s">
        <v>371</v>
      </c>
      <c r="B411" s="89" t="s">
        <v>36</v>
      </c>
      <c r="C411" s="129" t="s">
        <v>11</v>
      </c>
      <c r="D411" s="129" t="s">
        <v>11</v>
      </c>
      <c r="E411" s="89" t="s">
        <v>264</v>
      </c>
      <c r="F411" s="89" t="s">
        <v>84</v>
      </c>
      <c r="G411" s="64">
        <v>17.600000000000001</v>
      </c>
      <c r="H411" s="64"/>
      <c r="I411" s="64">
        <f t="shared" ref="I411" si="145">G411+H411</f>
        <v>17.600000000000001</v>
      </c>
    </row>
    <row r="412" spans="1:9" ht="36" x14ac:dyDescent="0.2">
      <c r="A412" s="118" t="s">
        <v>236</v>
      </c>
      <c r="B412" s="88" t="s">
        <v>36</v>
      </c>
      <c r="C412" s="136" t="s">
        <v>11</v>
      </c>
      <c r="D412" s="136" t="s">
        <v>11</v>
      </c>
      <c r="E412" s="88" t="s">
        <v>232</v>
      </c>
      <c r="F412" s="88"/>
      <c r="G412" s="23">
        <f t="shared" ref="G412:I415" si="146">G413</f>
        <v>82.2</v>
      </c>
      <c r="H412" s="23">
        <f t="shared" si="146"/>
        <v>0</v>
      </c>
      <c r="I412" s="23">
        <f t="shared" si="146"/>
        <v>82.2</v>
      </c>
    </row>
    <row r="413" spans="1:9" ht="24" x14ac:dyDescent="0.2">
      <c r="A413" s="118" t="s">
        <v>340</v>
      </c>
      <c r="B413" s="88" t="s">
        <v>36</v>
      </c>
      <c r="C413" s="136" t="s">
        <v>11</v>
      </c>
      <c r="D413" s="136" t="s">
        <v>11</v>
      </c>
      <c r="E413" s="88" t="s">
        <v>341</v>
      </c>
      <c r="F413" s="88"/>
      <c r="G413" s="23">
        <f t="shared" si="146"/>
        <v>82.2</v>
      </c>
      <c r="H413" s="23">
        <f t="shared" si="146"/>
        <v>0</v>
      </c>
      <c r="I413" s="23">
        <f t="shared" si="146"/>
        <v>82.2</v>
      </c>
    </row>
    <row r="414" spans="1:9" ht="24" x14ac:dyDescent="0.2">
      <c r="A414" s="118" t="s">
        <v>367</v>
      </c>
      <c r="B414" s="88" t="s">
        <v>36</v>
      </c>
      <c r="C414" s="136" t="s">
        <v>11</v>
      </c>
      <c r="D414" s="136" t="s">
        <v>11</v>
      </c>
      <c r="E414" s="88" t="s">
        <v>341</v>
      </c>
      <c r="F414" s="88" t="s">
        <v>153</v>
      </c>
      <c r="G414" s="32">
        <f t="shared" si="146"/>
        <v>82.2</v>
      </c>
      <c r="H414" s="32">
        <f t="shared" si="146"/>
        <v>0</v>
      </c>
      <c r="I414" s="32">
        <f t="shared" si="146"/>
        <v>82.2</v>
      </c>
    </row>
    <row r="415" spans="1:9" ht="24" x14ac:dyDescent="0.2">
      <c r="A415" s="118" t="s">
        <v>368</v>
      </c>
      <c r="B415" s="88" t="s">
        <v>36</v>
      </c>
      <c r="C415" s="136" t="s">
        <v>11</v>
      </c>
      <c r="D415" s="136" t="s">
        <v>11</v>
      </c>
      <c r="E415" s="88" t="s">
        <v>341</v>
      </c>
      <c r="F415" s="88" t="s">
        <v>154</v>
      </c>
      <c r="G415" s="32">
        <f t="shared" si="146"/>
        <v>82.2</v>
      </c>
      <c r="H415" s="32">
        <f t="shared" si="146"/>
        <v>0</v>
      </c>
      <c r="I415" s="32">
        <f t="shared" si="146"/>
        <v>82.2</v>
      </c>
    </row>
    <row r="416" spans="1:9" ht="24" x14ac:dyDescent="0.2">
      <c r="A416" s="120" t="s">
        <v>371</v>
      </c>
      <c r="B416" s="62" t="s">
        <v>36</v>
      </c>
      <c r="C416" s="63" t="s">
        <v>11</v>
      </c>
      <c r="D416" s="63" t="s">
        <v>11</v>
      </c>
      <c r="E416" s="62" t="s">
        <v>341</v>
      </c>
      <c r="F416" s="62" t="s">
        <v>84</v>
      </c>
      <c r="G416" s="121">
        <v>82.2</v>
      </c>
      <c r="H416" s="121"/>
      <c r="I416" s="64">
        <f t="shared" ref="I416" si="147">G416+H416</f>
        <v>82.2</v>
      </c>
    </row>
    <row r="417" spans="1:12" x14ac:dyDescent="0.2">
      <c r="A417" s="39" t="s">
        <v>52</v>
      </c>
      <c r="B417" s="20" t="s">
        <v>36</v>
      </c>
      <c r="C417" s="49" t="s">
        <v>14</v>
      </c>
      <c r="D417" s="49" t="s">
        <v>55</v>
      </c>
      <c r="E417" s="20" t="s">
        <v>7</v>
      </c>
      <c r="F417" s="20" t="s">
        <v>7</v>
      </c>
      <c r="G417" s="22">
        <f>G418+G427+G457</f>
        <v>33806.899999999994</v>
      </c>
      <c r="H417" s="22">
        <f>H418+H427+H457</f>
        <v>11861.2</v>
      </c>
      <c r="I417" s="22">
        <f>I418+I427+I457</f>
        <v>45668.1</v>
      </c>
    </row>
    <row r="418" spans="1:12" x14ac:dyDescent="0.2">
      <c r="A418" s="81" t="s">
        <v>25</v>
      </c>
      <c r="B418" s="88" t="s">
        <v>36</v>
      </c>
      <c r="C418" s="136" t="s">
        <v>14</v>
      </c>
      <c r="D418" s="136" t="s">
        <v>8</v>
      </c>
      <c r="E418" s="88" t="s">
        <v>7</v>
      </c>
      <c r="F418" s="88" t="s">
        <v>7</v>
      </c>
      <c r="G418" s="23">
        <f>G421</f>
        <v>5377.8</v>
      </c>
      <c r="H418" s="23">
        <f>H421</f>
        <v>0</v>
      </c>
      <c r="I418" s="23">
        <f>I421</f>
        <v>5377.8</v>
      </c>
    </row>
    <row r="419" spans="1:12" x14ac:dyDescent="0.2">
      <c r="A419" s="81" t="s">
        <v>128</v>
      </c>
      <c r="B419" s="88" t="s">
        <v>36</v>
      </c>
      <c r="C419" s="136" t="s">
        <v>14</v>
      </c>
      <c r="D419" s="136" t="s">
        <v>8</v>
      </c>
      <c r="E419" s="88" t="s">
        <v>127</v>
      </c>
      <c r="F419" s="88"/>
      <c r="G419" s="23">
        <f>G421</f>
        <v>5377.8</v>
      </c>
      <c r="H419" s="23">
        <f>H421</f>
        <v>0</v>
      </c>
      <c r="I419" s="23">
        <f>I421</f>
        <v>5377.8</v>
      </c>
    </row>
    <row r="420" spans="1:12" ht="25.5" x14ac:dyDescent="0.2">
      <c r="A420" s="81" t="s">
        <v>280</v>
      </c>
      <c r="B420" s="88" t="s">
        <v>36</v>
      </c>
      <c r="C420" s="136" t="s">
        <v>14</v>
      </c>
      <c r="D420" s="136" t="s">
        <v>8</v>
      </c>
      <c r="E420" s="88" t="s">
        <v>279</v>
      </c>
      <c r="F420" s="88"/>
      <c r="G420" s="23">
        <f t="shared" ref="G420:I421" si="148">G421</f>
        <v>5377.8</v>
      </c>
      <c r="H420" s="23">
        <f t="shared" si="148"/>
        <v>0</v>
      </c>
      <c r="I420" s="23">
        <f t="shared" si="148"/>
        <v>5377.8</v>
      </c>
    </row>
    <row r="421" spans="1:12" x14ac:dyDescent="0.2">
      <c r="A421" s="81" t="s">
        <v>35</v>
      </c>
      <c r="B421" s="88" t="s">
        <v>36</v>
      </c>
      <c r="C421" s="136" t="s">
        <v>14</v>
      </c>
      <c r="D421" s="136" t="s">
        <v>8</v>
      </c>
      <c r="E421" s="88" t="s">
        <v>317</v>
      </c>
      <c r="F421" s="88" t="s">
        <v>7</v>
      </c>
      <c r="G421" s="23">
        <f t="shared" si="148"/>
        <v>5377.8</v>
      </c>
      <c r="H421" s="23">
        <f t="shared" si="148"/>
        <v>0</v>
      </c>
      <c r="I421" s="23">
        <f t="shared" si="148"/>
        <v>5377.8</v>
      </c>
    </row>
    <row r="422" spans="1:12" x14ac:dyDescent="0.2">
      <c r="A422" s="81" t="s">
        <v>376</v>
      </c>
      <c r="B422" s="88" t="s">
        <v>36</v>
      </c>
      <c r="C422" s="136" t="s">
        <v>14</v>
      </c>
      <c r="D422" s="136" t="s">
        <v>8</v>
      </c>
      <c r="E422" s="88" t="s">
        <v>317</v>
      </c>
      <c r="F422" s="88" t="s">
        <v>159</v>
      </c>
      <c r="G422" s="23">
        <f>G425+G423</f>
        <v>5377.8</v>
      </c>
      <c r="H422" s="23">
        <f>H425+H423</f>
        <v>0</v>
      </c>
      <c r="I422" s="23">
        <f>I425+I423</f>
        <v>5377.8</v>
      </c>
    </row>
    <row r="423" spans="1:12" x14ac:dyDescent="0.2">
      <c r="A423" s="81" t="s">
        <v>161</v>
      </c>
      <c r="B423" s="88" t="s">
        <v>36</v>
      </c>
      <c r="C423" s="136" t="s">
        <v>14</v>
      </c>
      <c r="D423" s="136" t="s">
        <v>8</v>
      </c>
      <c r="E423" s="88" t="s">
        <v>317</v>
      </c>
      <c r="F423" s="88" t="s">
        <v>160</v>
      </c>
      <c r="G423" s="23">
        <f>G424</f>
        <v>5355</v>
      </c>
      <c r="H423" s="23">
        <f>H424</f>
        <v>0</v>
      </c>
      <c r="I423" s="23">
        <f>I424</f>
        <v>5355</v>
      </c>
    </row>
    <row r="424" spans="1:12" x14ac:dyDescent="0.2">
      <c r="A424" s="145" t="s">
        <v>135</v>
      </c>
      <c r="B424" s="89" t="s">
        <v>36</v>
      </c>
      <c r="C424" s="129" t="s">
        <v>14</v>
      </c>
      <c r="D424" s="129" t="s">
        <v>8</v>
      </c>
      <c r="E424" s="89" t="s">
        <v>317</v>
      </c>
      <c r="F424" s="89" t="s">
        <v>103</v>
      </c>
      <c r="G424" s="64">
        <v>5355</v>
      </c>
      <c r="H424" s="64"/>
      <c r="I424" s="64">
        <f t="shared" ref="I424" si="149">G424+H424</f>
        <v>5355</v>
      </c>
      <c r="J424" s="3"/>
      <c r="K424" s="3"/>
      <c r="L424" s="3"/>
    </row>
    <row r="425" spans="1:12" ht="25.5" x14ac:dyDescent="0.2">
      <c r="A425" s="146" t="s">
        <v>169</v>
      </c>
      <c r="B425" s="88" t="s">
        <v>36</v>
      </c>
      <c r="C425" s="136" t="s">
        <v>14</v>
      </c>
      <c r="D425" s="136" t="s">
        <v>8</v>
      </c>
      <c r="E425" s="88" t="s">
        <v>317</v>
      </c>
      <c r="F425" s="88" t="s">
        <v>166</v>
      </c>
      <c r="G425" s="23">
        <f>G426</f>
        <v>22.8</v>
      </c>
      <c r="H425" s="23">
        <f>H426</f>
        <v>0</v>
      </c>
      <c r="I425" s="23">
        <f>I426</f>
        <v>22.8</v>
      </c>
    </row>
    <row r="426" spans="1:12" ht="25.5" x14ac:dyDescent="0.2">
      <c r="A426" s="145" t="s">
        <v>136</v>
      </c>
      <c r="B426" s="89" t="s">
        <v>36</v>
      </c>
      <c r="C426" s="129" t="s">
        <v>14</v>
      </c>
      <c r="D426" s="129" t="s">
        <v>8</v>
      </c>
      <c r="E426" s="89" t="s">
        <v>317</v>
      </c>
      <c r="F426" s="89" t="s">
        <v>102</v>
      </c>
      <c r="G426" s="64">
        <v>22.8</v>
      </c>
      <c r="H426" s="64"/>
      <c r="I426" s="64">
        <f t="shared" ref="I426" si="150">G426+H426</f>
        <v>22.8</v>
      </c>
    </row>
    <row r="427" spans="1:12" x14ac:dyDescent="0.2">
      <c r="A427" s="81" t="s">
        <v>29</v>
      </c>
      <c r="B427" s="88" t="s">
        <v>36</v>
      </c>
      <c r="C427" s="136" t="s">
        <v>14</v>
      </c>
      <c r="D427" s="136" t="s">
        <v>9</v>
      </c>
      <c r="E427" s="88" t="s">
        <v>7</v>
      </c>
      <c r="F427" s="88" t="s">
        <v>7</v>
      </c>
      <c r="G427" s="23">
        <f>G428</f>
        <v>3262</v>
      </c>
      <c r="H427" s="23">
        <f>H428</f>
        <v>855.59999999999991</v>
      </c>
      <c r="I427" s="23">
        <f>I428</f>
        <v>4117.6000000000004</v>
      </c>
    </row>
    <row r="428" spans="1:12" x14ac:dyDescent="0.2">
      <c r="A428" s="81" t="s">
        <v>128</v>
      </c>
      <c r="B428" s="88" t="s">
        <v>36</v>
      </c>
      <c r="C428" s="136" t="s">
        <v>14</v>
      </c>
      <c r="D428" s="136" t="s">
        <v>9</v>
      </c>
      <c r="E428" s="88" t="s">
        <v>127</v>
      </c>
      <c r="F428" s="88"/>
      <c r="G428" s="23">
        <f>G432+G437+G447+G454</f>
        <v>3262</v>
      </c>
      <c r="H428" s="23">
        <f>H432+H437+H447+H454+H444+H429</f>
        <v>855.59999999999991</v>
      </c>
      <c r="I428" s="23">
        <f>I432+I437+I447+I454+I444+I429</f>
        <v>4117.6000000000004</v>
      </c>
    </row>
    <row r="429" spans="1:12" ht="37.5" customHeight="1" x14ac:dyDescent="0.2">
      <c r="A429" s="158" t="s">
        <v>565</v>
      </c>
      <c r="B429" s="88" t="s">
        <v>36</v>
      </c>
      <c r="C429" s="136" t="s">
        <v>14</v>
      </c>
      <c r="D429" s="136" t="s">
        <v>9</v>
      </c>
      <c r="E429" s="88" t="s">
        <v>564</v>
      </c>
      <c r="F429" s="88"/>
      <c r="G429" s="32"/>
      <c r="H429" s="32">
        <f t="shared" ref="H429:I429" si="151">H430</f>
        <v>147.19999999999999</v>
      </c>
      <c r="I429" s="32">
        <f t="shared" si="151"/>
        <v>147.19999999999999</v>
      </c>
    </row>
    <row r="430" spans="1:12" ht="25.5" x14ac:dyDescent="0.2">
      <c r="A430" s="81" t="s">
        <v>169</v>
      </c>
      <c r="B430" s="88" t="s">
        <v>36</v>
      </c>
      <c r="C430" s="136" t="s">
        <v>14</v>
      </c>
      <c r="D430" s="136" t="s">
        <v>9</v>
      </c>
      <c r="E430" s="88" t="s">
        <v>564</v>
      </c>
      <c r="F430" s="88" t="s">
        <v>166</v>
      </c>
      <c r="G430" s="32"/>
      <c r="H430" s="32">
        <f>H431</f>
        <v>147.19999999999999</v>
      </c>
      <c r="I430" s="32">
        <f>I431</f>
        <v>147.19999999999999</v>
      </c>
    </row>
    <row r="431" spans="1:12" x14ac:dyDescent="0.2">
      <c r="A431" s="148" t="s">
        <v>88</v>
      </c>
      <c r="B431" s="89" t="s">
        <v>36</v>
      </c>
      <c r="C431" s="129" t="s">
        <v>14</v>
      </c>
      <c r="D431" s="129" t="s">
        <v>9</v>
      </c>
      <c r="E431" s="89" t="s">
        <v>564</v>
      </c>
      <c r="F431" s="89" t="s">
        <v>87</v>
      </c>
      <c r="G431" s="64"/>
      <c r="H431" s="64">
        <v>147.19999999999999</v>
      </c>
      <c r="I431" s="64">
        <f>H431</f>
        <v>147.19999999999999</v>
      </c>
    </row>
    <row r="432" spans="1:12" ht="51" x14ac:dyDescent="0.2">
      <c r="A432" s="147" t="s">
        <v>406</v>
      </c>
      <c r="B432" s="88" t="s">
        <v>36</v>
      </c>
      <c r="C432" s="136" t="s">
        <v>14</v>
      </c>
      <c r="D432" s="136" t="s">
        <v>9</v>
      </c>
      <c r="E432" s="88" t="s">
        <v>566</v>
      </c>
      <c r="F432" s="88"/>
      <c r="G432" s="23">
        <f t="shared" ref="G432:I434" si="152">G433</f>
        <v>2272.6</v>
      </c>
      <c r="H432" s="23">
        <f t="shared" si="152"/>
        <v>0</v>
      </c>
      <c r="I432" s="23">
        <f t="shared" si="152"/>
        <v>2272.6</v>
      </c>
    </row>
    <row r="433" spans="1:12" x14ac:dyDescent="0.2">
      <c r="A433" s="81" t="s">
        <v>376</v>
      </c>
      <c r="B433" s="88" t="s">
        <v>36</v>
      </c>
      <c r="C433" s="136" t="s">
        <v>14</v>
      </c>
      <c r="D433" s="136" t="s">
        <v>9</v>
      </c>
      <c r="E433" s="88" t="s">
        <v>566</v>
      </c>
      <c r="F433" s="88" t="s">
        <v>159</v>
      </c>
      <c r="G433" s="23">
        <f t="shared" si="152"/>
        <v>2272.6</v>
      </c>
      <c r="H433" s="23">
        <f t="shared" si="152"/>
        <v>0</v>
      </c>
      <c r="I433" s="23">
        <f t="shared" si="152"/>
        <v>2272.6</v>
      </c>
      <c r="J433" s="3"/>
      <c r="K433" s="3"/>
      <c r="L433" s="3"/>
    </row>
    <row r="434" spans="1:12" ht="25.5" x14ac:dyDescent="0.2">
      <c r="A434" s="81" t="s">
        <v>169</v>
      </c>
      <c r="B434" s="88" t="s">
        <v>36</v>
      </c>
      <c r="C434" s="136" t="s">
        <v>14</v>
      </c>
      <c r="D434" s="136" t="s">
        <v>9</v>
      </c>
      <c r="E434" s="88" t="s">
        <v>566</v>
      </c>
      <c r="F434" s="88" t="s">
        <v>166</v>
      </c>
      <c r="G434" s="23">
        <f t="shared" si="152"/>
        <v>2272.6</v>
      </c>
      <c r="H434" s="23">
        <f t="shared" si="152"/>
        <v>0</v>
      </c>
      <c r="I434" s="23">
        <f t="shared" si="152"/>
        <v>2272.6</v>
      </c>
    </row>
    <row r="435" spans="1:12" ht="25.5" x14ac:dyDescent="0.2">
      <c r="A435" s="81" t="s">
        <v>356</v>
      </c>
      <c r="B435" s="88" t="s">
        <v>36</v>
      </c>
      <c r="C435" s="136" t="s">
        <v>14</v>
      </c>
      <c r="D435" s="136" t="s">
        <v>9</v>
      </c>
      <c r="E435" s="88" t="s">
        <v>566</v>
      </c>
      <c r="F435" s="88" t="s">
        <v>111</v>
      </c>
      <c r="G435" s="23">
        <f t="shared" ref="G435:I435" si="153">G436</f>
        <v>2272.6</v>
      </c>
      <c r="H435" s="23">
        <f t="shared" si="153"/>
        <v>0</v>
      </c>
      <c r="I435" s="23">
        <f t="shared" si="153"/>
        <v>2272.6</v>
      </c>
    </row>
    <row r="436" spans="1:12" x14ac:dyDescent="0.2">
      <c r="A436" s="148" t="s">
        <v>83</v>
      </c>
      <c r="B436" s="89" t="s">
        <v>36</v>
      </c>
      <c r="C436" s="129" t="s">
        <v>14</v>
      </c>
      <c r="D436" s="129" t="s">
        <v>9</v>
      </c>
      <c r="E436" s="89" t="s">
        <v>566</v>
      </c>
      <c r="F436" s="89" t="s">
        <v>111</v>
      </c>
      <c r="G436" s="64">
        <v>2272.6</v>
      </c>
      <c r="H436" s="64"/>
      <c r="I436" s="64">
        <f t="shared" ref="I436" si="154">G436+H436</f>
        <v>2272.6</v>
      </c>
    </row>
    <row r="437" spans="1:12" x14ac:dyDescent="0.2">
      <c r="A437" s="81" t="s">
        <v>319</v>
      </c>
      <c r="B437" s="88" t="s">
        <v>36</v>
      </c>
      <c r="C437" s="136" t="s">
        <v>14</v>
      </c>
      <c r="D437" s="136" t="s">
        <v>9</v>
      </c>
      <c r="E437" s="88" t="s">
        <v>318</v>
      </c>
      <c r="F437" s="88" t="s">
        <v>7</v>
      </c>
      <c r="G437" s="23">
        <f>G438</f>
        <v>379.9</v>
      </c>
      <c r="H437" s="23">
        <f>H438</f>
        <v>0</v>
      </c>
      <c r="I437" s="23">
        <f>I438</f>
        <v>379.9</v>
      </c>
    </row>
    <row r="438" spans="1:12" ht="38.25" x14ac:dyDescent="0.2">
      <c r="A438" s="81" t="s">
        <v>445</v>
      </c>
      <c r="B438" s="88" t="s">
        <v>36</v>
      </c>
      <c r="C438" s="136" t="s">
        <v>14</v>
      </c>
      <c r="D438" s="136" t="s">
        <v>9</v>
      </c>
      <c r="E438" s="88" t="s">
        <v>320</v>
      </c>
      <c r="F438" s="88"/>
      <c r="G438" s="23">
        <f>G441+G443</f>
        <v>379.9</v>
      </c>
      <c r="H438" s="23">
        <f>H441+H443</f>
        <v>0</v>
      </c>
      <c r="I438" s="23">
        <f>I441+I443</f>
        <v>379.9</v>
      </c>
    </row>
    <row r="439" spans="1:12" x14ac:dyDescent="0.2">
      <c r="A439" s="81" t="s">
        <v>376</v>
      </c>
      <c r="B439" s="88" t="s">
        <v>36</v>
      </c>
      <c r="C439" s="136" t="s">
        <v>14</v>
      </c>
      <c r="D439" s="136" t="s">
        <v>9</v>
      </c>
      <c r="E439" s="88" t="s">
        <v>320</v>
      </c>
      <c r="F439" s="88" t="s">
        <v>159</v>
      </c>
      <c r="G439" s="23">
        <f>G442+G440</f>
        <v>379.9</v>
      </c>
      <c r="H439" s="23">
        <f>H442+H440</f>
        <v>0</v>
      </c>
      <c r="I439" s="23">
        <f>I442+I440</f>
        <v>379.9</v>
      </c>
    </row>
    <row r="440" spans="1:12" x14ac:dyDescent="0.2">
      <c r="A440" s="81" t="s">
        <v>161</v>
      </c>
      <c r="B440" s="88" t="s">
        <v>36</v>
      </c>
      <c r="C440" s="136" t="s">
        <v>14</v>
      </c>
      <c r="D440" s="136" t="s">
        <v>9</v>
      </c>
      <c r="E440" s="88" t="s">
        <v>320</v>
      </c>
      <c r="F440" s="88" t="s">
        <v>160</v>
      </c>
      <c r="G440" s="23">
        <f>G441</f>
        <v>378</v>
      </c>
      <c r="H440" s="23">
        <f>H441</f>
        <v>0</v>
      </c>
      <c r="I440" s="23">
        <f>I441</f>
        <v>378</v>
      </c>
    </row>
    <row r="441" spans="1:12" ht="25.5" x14ac:dyDescent="0.2">
      <c r="A441" s="148" t="s">
        <v>377</v>
      </c>
      <c r="B441" s="89" t="s">
        <v>36</v>
      </c>
      <c r="C441" s="129" t="s">
        <v>14</v>
      </c>
      <c r="D441" s="129" t="s">
        <v>9</v>
      </c>
      <c r="E441" s="89" t="s">
        <v>320</v>
      </c>
      <c r="F441" s="89" t="s">
        <v>353</v>
      </c>
      <c r="G441" s="64">
        <v>378</v>
      </c>
      <c r="H441" s="64"/>
      <c r="I441" s="64">
        <f t="shared" ref="I441" si="155">G441+H441</f>
        <v>378</v>
      </c>
    </row>
    <row r="442" spans="1:12" ht="25.5" x14ac:dyDescent="0.2">
      <c r="A442" s="81" t="s">
        <v>169</v>
      </c>
      <c r="B442" s="88" t="s">
        <v>36</v>
      </c>
      <c r="C442" s="136" t="s">
        <v>14</v>
      </c>
      <c r="D442" s="136" t="s">
        <v>9</v>
      </c>
      <c r="E442" s="88" t="s">
        <v>320</v>
      </c>
      <c r="F442" s="88" t="s">
        <v>166</v>
      </c>
      <c r="G442" s="23">
        <f>G443</f>
        <v>1.9</v>
      </c>
      <c r="H442" s="23">
        <f>H443</f>
        <v>0</v>
      </c>
      <c r="I442" s="23">
        <f>I443</f>
        <v>1.9</v>
      </c>
    </row>
    <row r="443" spans="1:12" ht="25.5" x14ac:dyDescent="0.2">
      <c r="A443" s="145" t="s">
        <v>136</v>
      </c>
      <c r="B443" s="89" t="s">
        <v>36</v>
      </c>
      <c r="C443" s="129" t="s">
        <v>14</v>
      </c>
      <c r="D443" s="129" t="s">
        <v>9</v>
      </c>
      <c r="E443" s="89" t="s">
        <v>320</v>
      </c>
      <c r="F443" s="89" t="s">
        <v>102</v>
      </c>
      <c r="G443" s="64">
        <v>1.9</v>
      </c>
      <c r="H443" s="64"/>
      <c r="I443" s="64">
        <f t="shared" ref="I443" si="156">G443+H443</f>
        <v>1.9</v>
      </c>
    </row>
    <row r="444" spans="1:12" ht="51" x14ac:dyDescent="0.2">
      <c r="A444" s="81" t="s">
        <v>553</v>
      </c>
      <c r="B444" s="88" t="s">
        <v>36</v>
      </c>
      <c r="C444" s="136" t="s">
        <v>14</v>
      </c>
      <c r="D444" s="136" t="s">
        <v>9</v>
      </c>
      <c r="E444" s="88" t="s">
        <v>547</v>
      </c>
      <c r="F444" s="88"/>
      <c r="G444" s="32"/>
      <c r="H444" s="32">
        <f t="shared" ref="H444:I444" si="157">H445</f>
        <v>708.4</v>
      </c>
      <c r="I444" s="32">
        <f t="shared" si="157"/>
        <v>708.4</v>
      </c>
    </row>
    <row r="445" spans="1:12" ht="25.5" x14ac:dyDescent="0.2">
      <c r="A445" s="81" t="s">
        <v>169</v>
      </c>
      <c r="B445" s="88" t="s">
        <v>36</v>
      </c>
      <c r="C445" s="136" t="s">
        <v>14</v>
      </c>
      <c r="D445" s="136" t="s">
        <v>9</v>
      </c>
      <c r="E445" s="88" t="s">
        <v>547</v>
      </c>
      <c r="F445" s="88" t="s">
        <v>166</v>
      </c>
      <c r="G445" s="32"/>
      <c r="H445" s="32">
        <f>H446</f>
        <v>708.4</v>
      </c>
      <c r="I445" s="32">
        <f>I446</f>
        <v>708.4</v>
      </c>
    </row>
    <row r="446" spans="1:12" x14ac:dyDescent="0.2">
      <c r="A446" s="148" t="s">
        <v>88</v>
      </c>
      <c r="B446" s="89" t="s">
        <v>36</v>
      </c>
      <c r="C446" s="129" t="s">
        <v>14</v>
      </c>
      <c r="D446" s="129" t="s">
        <v>9</v>
      </c>
      <c r="E446" s="89" t="s">
        <v>547</v>
      </c>
      <c r="F446" s="89" t="s">
        <v>87</v>
      </c>
      <c r="G446" s="64"/>
      <c r="H446" s="64">
        <v>708.4</v>
      </c>
      <c r="I446" s="64">
        <f>H446</f>
        <v>708.4</v>
      </c>
    </row>
    <row r="447" spans="1:12" ht="63.75" x14ac:dyDescent="0.2">
      <c r="A447" s="147" t="s">
        <v>407</v>
      </c>
      <c r="B447" s="88" t="s">
        <v>36</v>
      </c>
      <c r="C447" s="135" t="s">
        <v>14</v>
      </c>
      <c r="D447" s="135" t="s">
        <v>9</v>
      </c>
      <c r="E447" s="88" t="s">
        <v>390</v>
      </c>
      <c r="F447" s="88"/>
      <c r="G447" s="23">
        <f>G448+G453</f>
        <v>27.4</v>
      </c>
      <c r="H447" s="23">
        <f>H448+H453</f>
        <v>0</v>
      </c>
      <c r="I447" s="23">
        <f>I448+I453</f>
        <v>27.4</v>
      </c>
    </row>
    <row r="448" spans="1:12" ht="48" x14ac:dyDescent="0.2">
      <c r="A448" s="69" t="s">
        <v>384</v>
      </c>
      <c r="B448" s="88" t="s">
        <v>36</v>
      </c>
      <c r="C448" s="135" t="s">
        <v>14</v>
      </c>
      <c r="D448" s="135" t="s">
        <v>9</v>
      </c>
      <c r="E448" s="88" t="s">
        <v>390</v>
      </c>
      <c r="F448" s="88" t="s">
        <v>151</v>
      </c>
      <c r="G448" s="23">
        <f t="shared" ref="G448:I449" si="158">G449</f>
        <v>26.7</v>
      </c>
      <c r="H448" s="23">
        <f t="shared" si="158"/>
        <v>0</v>
      </c>
      <c r="I448" s="23">
        <f t="shared" si="158"/>
        <v>26.7</v>
      </c>
    </row>
    <row r="449" spans="1:9" ht="25.5" x14ac:dyDescent="0.2">
      <c r="A449" s="149" t="s">
        <v>152</v>
      </c>
      <c r="B449" s="88" t="s">
        <v>36</v>
      </c>
      <c r="C449" s="135" t="s">
        <v>14</v>
      </c>
      <c r="D449" s="135" t="s">
        <v>9</v>
      </c>
      <c r="E449" s="88" t="s">
        <v>390</v>
      </c>
      <c r="F449" s="88" t="s">
        <v>150</v>
      </c>
      <c r="G449" s="23">
        <f t="shared" si="158"/>
        <v>26.7</v>
      </c>
      <c r="H449" s="23">
        <f t="shared" si="158"/>
        <v>0</v>
      </c>
      <c r="I449" s="23">
        <f t="shared" si="158"/>
        <v>26.7</v>
      </c>
    </row>
    <row r="450" spans="1:9" ht="25.5" x14ac:dyDescent="0.2">
      <c r="A450" s="71" t="s">
        <v>374</v>
      </c>
      <c r="B450" s="89" t="s">
        <v>36</v>
      </c>
      <c r="C450" s="129" t="s">
        <v>14</v>
      </c>
      <c r="D450" s="129" t="s">
        <v>9</v>
      </c>
      <c r="E450" s="89" t="s">
        <v>390</v>
      </c>
      <c r="F450" s="89" t="s">
        <v>85</v>
      </c>
      <c r="G450" s="64">
        <f>20.5+6.2</f>
        <v>26.7</v>
      </c>
      <c r="H450" s="64"/>
      <c r="I450" s="64">
        <f t="shared" ref="I450" si="159">G450+H450</f>
        <v>26.7</v>
      </c>
    </row>
    <row r="451" spans="1:9" ht="25.5" x14ac:dyDescent="0.2">
      <c r="A451" s="103" t="s">
        <v>367</v>
      </c>
      <c r="B451" s="88" t="s">
        <v>36</v>
      </c>
      <c r="C451" s="135" t="s">
        <v>14</v>
      </c>
      <c r="D451" s="135" t="s">
        <v>9</v>
      </c>
      <c r="E451" s="88" t="s">
        <v>390</v>
      </c>
      <c r="F451" s="88" t="s">
        <v>153</v>
      </c>
      <c r="G451" s="23">
        <f t="shared" ref="G451:I452" si="160">G452</f>
        <v>0.7</v>
      </c>
      <c r="H451" s="23">
        <f t="shared" si="160"/>
        <v>0</v>
      </c>
      <c r="I451" s="23">
        <f t="shared" si="160"/>
        <v>0.7</v>
      </c>
    </row>
    <row r="452" spans="1:9" ht="25.5" x14ac:dyDescent="0.2">
      <c r="A452" s="103" t="s">
        <v>368</v>
      </c>
      <c r="B452" s="88" t="s">
        <v>36</v>
      </c>
      <c r="C452" s="135" t="s">
        <v>14</v>
      </c>
      <c r="D452" s="135" t="s">
        <v>9</v>
      </c>
      <c r="E452" s="88" t="s">
        <v>390</v>
      </c>
      <c r="F452" s="88" t="s">
        <v>154</v>
      </c>
      <c r="G452" s="23">
        <f t="shared" si="160"/>
        <v>0.7</v>
      </c>
      <c r="H452" s="23">
        <f t="shared" si="160"/>
        <v>0</v>
      </c>
      <c r="I452" s="23">
        <f t="shared" si="160"/>
        <v>0.7</v>
      </c>
    </row>
    <row r="453" spans="1:9" ht="25.5" x14ac:dyDescent="0.2">
      <c r="A453" s="75" t="s">
        <v>371</v>
      </c>
      <c r="B453" s="89" t="s">
        <v>36</v>
      </c>
      <c r="C453" s="129" t="s">
        <v>14</v>
      </c>
      <c r="D453" s="129" t="s">
        <v>9</v>
      </c>
      <c r="E453" s="89" t="s">
        <v>390</v>
      </c>
      <c r="F453" s="89" t="s">
        <v>84</v>
      </c>
      <c r="G453" s="64">
        <v>0.7</v>
      </c>
      <c r="H453" s="64"/>
      <c r="I453" s="64">
        <f t="shared" ref="I453" si="161">G453+H453</f>
        <v>0.7</v>
      </c>
    </row>
    <row r="454" spans="1:9" ht="51" x14ac:dyDescent="0.2">
      <c r="A454" s="81" t="s">
        <v>434</v>
      </c>
      <c r="B454" s="88" t="s">
        <v>36</v>
      </c>
      <c r="C454" s="136" t="s">
        <v>14</v>
      </c>
      <c r="D454" s="136" t="s">
        <v>9</v>
      </c>
      <c r="E454" s="88" t="s">
        <v>433</v>
      </c>
      <c r="F454" s="88"/>
      <c r="G454" s="23">
        <f t="shared" ref="G454:I455" si="162">G455</f>
        <v>582.1</v>
      </c>
      <c r="H454" s="23">
        <f t="shared" si="162"/>
        <v>0</v>
      </c>
      <c r="I454" s="23">
        <f t="shared" si="162"/>
        <v>582.1</v>
      </c>
    </row>
    <row r="455" spans="1:9" ht="25.5" x14ac:dyDescent="0.2">
      <c r="A455" s="81" t="s">
        <v>169</v>
      </c>
      <c r="B455" s="88" t="s">
        <v>36</v>
      </c>
      <c r="C455" s="136" t="s">
        <v>14</v>
      </c>
      <c r="D455" s="136" t="s">
        <v>9</v>
      </c>
      <c r="E455" s="88" t="s">
        <v>433</v>
      </c>
      <c r="F455" s="88" t="s">
        <v>166</v>
      </c>
      <c r="G455" s="23">
        <f t="shared" si="162"/>
        <v>582.1</v>
      </c>
      <c r="H455" s="23">
        <f t="shared" si="162"/>
        <v>0</v>
      </c>
      <c r="I455" s="23">
        <f t="shared" si="162"/>
        <v>582.1</v>
      </c>
    </row>
    <row r="456" spans="1:9" x14ac:dyDescent="0.2">
      <c r="A456" s="148" t="s">
        <v>88</v>
      </c>
      <c r="B456" s="89" t="s">
        <v>36</v>
      </c>
      <c r="C456" s="129" t="s">
        <v>14</v>
      </c>
      <c r="D456" s="129" t="s">
        <v>9</v>
      </c>
      <c r="E456" s="89" t="s">
        <v>433</v>
      </c>
      <c r="F456" s="89" t="s">
        <v>87</v>
      </c>
      <c r="G456" s="64">
        <v>582.1</v>
      </c>
      <c r="H456" s="64"/>
      <c r="I456" s="64">
        <f t="shared" ref="I456" si="163">G456+H456</f>
        <v>582.1</v>
      </c>
    </row>
    <row r="457" spans="1:9" x14ac:dyDescent="0.2">
      <c r="A457" s="81" t="s">
        <v>61</v>
      </c>
      <c r="B457" s="88" t="s">
        <v>36</v>
      </c>
      <c r="C457" s="136" t="s">
        <v>14</v>
      </c>
      <c r="D457" s="136" t="s">
        <v>10</v>
      </c>
      <c r="E457" s="139"/>
      <c r="F457" s="139"/>
      <c r="G457" s="32">
        <f>G458</f>
        <v>25167.1</v>
      </c>
      <c r="H457" s="32">
        <f>H458</f>
        <v>11005.6</v>
      </c>
      <c r="I457" s="32">
        <f>I458</f>
        <v>36172.699999999997</v>
      </c>
    </row>
    <row r="458" spans="1:9" x14ac:dyDescent="0.2">
      <c r="A458" s="81" t="s">
        <v>128</v>
      </c>
      <c r="B458" s="88" t="s">
        <v>36</v>
      </c>
      <c r="C458" s="125">
        <v>10</v>
      </c>
      <c r="D458" s="125">
        <v>4</v>
      </c>
      <c r="E458" s="88" t="s">
        <v>127</v>
      </c>
      <c r="F458" s="88"/>
      <c r="G458" s="23">
        <f>G463+G468+G459+G475</f>
        <v>25167.1</v>
      </c>
      <c r="H458" s="23">
        <f>H463+H468+H459+H475</f>
        <v>11005.6</v>
      </c>
      <c r="I458" s="23">
        <f>I463+I468+I459+I475</f>
        <v>36172.699999999997</v>
      </c>
    </row>
    <row r="459" spans="1:9" ht="51" x14ac:dyDescent="0.2">
      <c r="A459" s="147" t="s">
        <v>408</v>
      </c>
      <c r="B459" s="88" t="s">
        <v>36</v>
      </c>
      <c r="C459" s="135" t="s">
        <v>14</v>
      </c>
      <c r="D459" s="135" t="s">
        <v>10</v>
      </c>
      <c r="E459" s="88" t="s">
        <v>474</v>
      </c>
      <c r="F459" s="139"/>
      <c r="G459" s="23">
        <f t="shared" ref="G459:I460" si="164">G460</f>
        <v>6650.7</v>
      </c>
      <c r="H459" s="23">
        <f t="shared" si="164"/>
        <v>-864.5</v>
      </c>
      <c r="I459" s="23">
        <f t="shared" si="164"/>
        <v>5786.2</v>
      </c>
    </row>
    <row r="460" spans="1:9" ht="26.25" customHeight="1" x14ac:dyDescent="0.2">
      <c r="A460" s="150" t="s">
        <v>357</v>
      </c>
      <c r="B460" s="88" t="s">
        <v>36</v>
      </c>
      <c r="C460" s="135" t="s">
        <v>14</v>
      </c>
      <c r="D460" s="135" t="s">
        <v>10</v>
      </c>
      <c r="E460" s="88" t="s">
        <v>474</v>
      </c>
      <c r="F460" s="139" t="s">
        <v>162</v>
      </c>
      <c r="G460" s="23">
        <f t="shared" si="164"/>
        <v>6650.7</v>
      </c>
      <c r="H460" s="23">
        <f t="shared" si="164"/>
        <v>-864.5</v>
      </c>
      <c r="I460" s="23">
        <f t="shared" si="164"/>
        <v>5786.2</v>
      </c>
    </row>
    <row r="461" spans="1:9" x14ac:dyDescent="0.2">
      <c r="A461" s="81" t="s">
        <v>164</v>
      </c>
      <c r="B461" s="88" t="s">
        <v>36</v>
      </c>
      <c r="C461" s="135" t="s">
        <v>14</v>
      </c>
      <c r="D461" s="135" t="s">
        <v>10</v>
      </c>
      <c r="E461" s="88" t="s">
        <v>474</v>
      </c>
      <c r="F461" s="139" t="s">
        <v>163</v>
      </c>
      <c r="G461" s="23">
        <f>G462</f>
        <v>6650.7</v>
      </c>
      <c r="H461" s="23">
        <f>H462</f>
        <v>-864.5</v>
      </c>
      <c r="I461" s="23">
        <f>I462</f>
        <v>5786.2</v>
      </c>
    </row>
    <row r="462" spans="1:9" ht="28.5" customHeight="1" x14ac:dyDescent="0.2">
      <c r="A462" s="186" t="s">
        <v>358</v>
      </c>
      <c r="B462" s="89" t="s">
        <v>36</v>
      </c>
      <c r="C462" s="129" t="s">
        <v>14</v>
      </c>
      <c r="D462" s="129" t="s">
        <v>10</v>
      </c>
      <c r="E462" s="89" t="s">
        <v>474</v>
      </c>
      <c r="F462" s="89" t="s">
        <v>133</v>
      </c>
      <c r="G462" s="64">
        <v>6650.7</v>
      </c>
      <c r="H462" s="64">
        <f>-864.5</f>
        <v>-864.5</v>
      </c>
      <c r="I462" s="64">
        <f>G462+H462</f>
        <v>5786.2</v>
      </c>
    </row>
    <row r="463" spans="1:9" ht="81" customHeight="1" x14ac:dyDescent="0.2">
      <c r="A463" s="147" t="s">
        <v>409</v>
      </c>
      <c r="B463" s="88" t="s">
        <v>36</v>
      </c>
      <c r="C463" s="136" t="s">
        <v>14</v>
      </c>
      <c r="D463" s="136" t="s">
        <v>10</v>
      </c>
      <c r="E463" s="88" t="s">
        <v>388</v>
      </c>
      <c r="F463" s="88"/>
      <c r="G463" s="23">
        <f t="shared" ref="G463:I466" si="165">G464</f>
        <v>18472.599999999999</v>
      </c>
      <c r="H463" s="23">
        <f t="shared" si="165"/>
        <v>0</v>
      </c>
      <c r="I463" s="23">
        <f t="shared" si="165"/>
        <v>18472.599999999999</v>
      </c>
    </row>
    <row r="464" spans="1:9" ht="25.5" x14ac:dyDescent="0.2">
      <c r="A464" s="150" t="s">
        <v>380</v>
      </c>
      <c r="B464" s="88" t="s">
        <v>36</v>
      </c>
      <c r="C464" s="136" t="s">
        <v>14</v>
      </c>
      <c r="D464" s="136" t="s">
        <v>10</v>
      </c>
      <c r="E464" s="88" t="s">
        <v>388</v>
      </c>
      <c r="F464" s="139" t="s">
        <v>162</v>
      </c>
      <c r="G464" s="23">
        <f t="shared" si="165"/>
        <v>18472.599999999999</v>
      </c>
      <c r="H464" s="23">
        <f t="shared" si="165"/>
        <v>0</v>
      </c>
      <c r="I464" s="23">
        <f t="shared" si="165"/>
        <v>18472.599999999999</v>
      </c>
    </row>
    <row r="465" spans="1:9" x14ac:dyDescent="0.2">
      <c r="A465" s="81" t="s">
        <v>164</v>
      </c>
      <c r="B465" s="88" t="s">
        <v>36</v>
      </c>
      <c r="C465" s="136" t="s">
        <v>14</v>
      </c>
      <c r="D465" s="136" t="s">
        <v>10</v>
      </c>
      <c r="E465" s="88" t="s">
        <v>388</v>
      </c>
      <c r="F465" s="139" t="s">
        <v>163</v>
      </c>
      <c r="G465" s="23">
        <f t="shared" si="165"/>
        <v>18472.599999999999</v>
      </c>
      <c r="H465" s="23">
        <f t="shared" si="165"/>
        <v>0</v>
      </c>
      <c r="I465" s="23">
        <f t="shared" si="165"/>
        <v>18472.599999999999</v>
      </c>
    </row>
    <row r="466" spans="1:9" ht="25.5" x14ac:dyDescent="0.2">
      <c r="A466" s="151" t="s">
        <v>386</v>
      </c>
      <c r="B466" s="88" t="s">
        <v>36</v>
      </c>
      <c r="C466" s="135" t="s">
        <v>14</v>
      </c>
      <c r="D466" s="135" t="s">
        <v>10</v>
      </c>
      <c r="E466" s="88" t="s">
        <v>388</v>
      </c>
      <c r="F466" s="142" t="s">
        <v>133</v>
      </c>
      <c r="G466" s="32">
        <f t="shared" si="165"/>
        <v>18472.599999999999</v>
      </c>
      <c r="H466" s="32">
        <f t="shared" si="165"/>
        <v>0</v>
      </c>
      <c r="I466" s="32">
        <f t="shared" si="165"/>
        <v>18472.599999999999</v>
      </c>
    </row>
    <row r="467" spans="1:9" x14ac:dyDescent="0.2">
      <c r="A467" s="148" t="s">
        <v>82</v>
      </c>
      <c r="B467" s="89" t="s">
        <v>36</v>
      </c>
      <c r="C467" s="129" t="s">
        <v>14</v>
      </c>
      <c r="D467" s="129" t="s">
        <v>10</v>
      </c>
      <c r="E467" s="89" t="s">
        <v>388</v>
      </c>
      <c r="F467" s="89" t="s">
        <v>133</v>
      </c>
      <c r="G467" s="64">
        <v>18472.599999999999</v>
      </c>
      <c r="H467" s="64"/>
      <c r="I467" s="64">
        <f t="shared" ref="I467" si="166">G467+H467</f>
        <v>18472.599999999999</v>
      </c>
    </row>
    <row r="468" spans="1:9" ht="89.25" x14ac:dyDescent="0.2">
      <c r="A468" s="147" t="s">
        <v>410</v>
      </c>
      <c r="B468" s="88" t="s">
        <v>36</v>
      </c>
      <c r="C468" s="136" t="s">
        <v>14</v>
      </c>
      <c r="D468" s="136" t="s">
        <v>10</v>
      </c>
      <c r="E468" s="139" t="s">
        <v>389</v>
      </c>
      <c r="F468" s="139"/>
      <c r="G468" s="32">
        <f>G469+G472</f>
        <v>43.8</v>
      </c>
      <c r="H468" s="32">
        <f>H469+H472</f>
        <v>0</v>
      </c>
      <c r="I468" s="32">
        <f>I469+I472</f>
        <v>43.8</v>
      </c>
    </row>
    <row r="469" spans="1:9" ht="48" x14ac:dyDescent="0.2">
      <c r="A469" s="69" t="s">
        <v>384</v>
      </c>
      <c r="B469" s="88" t="s">
        <v>36</v>
      </c>
      <c r="C469" s="135" t="s">
        <v>14</v>
      </c>
      <c r="D469" s="135" t="s">
        <v>10</v>
      </c>
      <c r="E469" s="139" t="s">
        <v>389</v>
      </c>
      <c r="F469" s="88" t="s">
        <v>151</v>
      </c>
      <c r="G469" s="30">
        <f t="shared" ref="G469:I470" si="167">G470</f>
        <v>42.599999999999994</v>
      </c>
      <c r="H469" s="30">
        <f t="shared" si="167"/>
        <v>0</v>
      </c>
      <c r="I469" s="30">
        <f t="shared" si="167"/>
        <v>42.599999999999994</v>
      </c>
    </row>
    <row r="470" spans="1:9" ht="25.5" x14ac:dyDescent="0.2">
      <c r="A470" s="149" t="s">
        <v>152</v>
      </c>
      <c r="B470" s="88" t="s">
        <v>36</v>
      </c>
      <c r="C470" s="135" t="s">
        <v>14</v>
      </c>
      <c r="D470" s="135" t="s">
        <v>10</v>
      </c>
      <c r="E470" s="139" t="s">
        <v>389</v>
      </c>
      <c r="F470" s="88" t="s">
        <v>150</v>
      </c>
      <c r="G470" s="30">
        <f t="shared" si="167"/>
        <v>42.599999999999994</v>
      </c>
      <c r="H470" s="30">
        <f t="shared" si="167"/>
        <v>0</v>
      </c>
      <c r="I470" s="30">
        <f t="shared" si="167"/>
        <v>42.599999999999994</v>
      </c>
    </row>
    <row r="471" spans="1:9" ht="38.25" x14ac:dyDescent="0.2">
      <c r="A471" s="71" t="s">
        <v>347</v>
      </c>
      <c r="B471" s="89" t="s">
        <v>36</v>
      </c>
      <c r="C471" s="129" t="s">
        <v>14</v>
      </c>
      <c r="D471" s="129" t="s">
        <v>10</v>
      </c>
      <c r="E471" s="89" t="s">
        <v>389</v>
      </c>
      <c r="F471" s="89" t="s">
        <v>85</v>
      </c>
      <c r="G471" s="64">
        <f>43.8-G472</f>
        <v>42.599999999999994</v>
      </c>
      <c r="H471" s="64"/>
      <c r="I471" s="64">
        <f t="shared" ref="I471" si="168">G471+H471</f>
        <v>42.599999999999994</v>
      </c>
    </row>
    <row r="472" spans="1:9" ht="25.5" x14ac:dyDescent="0.2">
      <c r="A472" s="103" t="s">
        <v>367</v>
      </c>
      <c r="B472" s="88" t="s">
        <v>36</v>
      </c>
      <c r="C472" s="135" t="s">
        <v>14</v>
      </c>
      <c r="D472" s="135" t="s">
        <v>10</v>
      </c>
      <c r="E472" s="139" t="s">
        <v>389</v>
      </c>
      <c r="F472" s="88" t="s">
        <v>153</v>
      </c>
      <c r="G472" s="30">
        <f t="shared" ref="G472:I473" si="169">G473</f>
        <v>1.2</v>
      </c>
      <c r="H472" s="30">
        <f t="shared" si="169"/>
        <v>0</v>
      </c>
      <c r="I472" s="30">
        <f t="shared" si="169"/>
        <v>1.2</v>
      </c>
    </row>
    <row r="473" spans="1:9" ht="25.5" x14ac:dyDescent="0.2">
      <c r="A473" s="103" t="s">
        <v>368</v>
      </c>
      <c r="B473" s="88" t="s">
        <v>36</v>
      </c>
      <c r="C473" s="135" t="s">
        <v>14</v>
      </c>
      <c r="D473" s="135" t="s">
        <v>10</v>
      </c>
      <c r="E473" s="139" t="s">
        <v>389</v>
      </c>
      <c r="F473" s="88" t="s">
        <v>154</v>
      </c>
      <c r="G473" s="30">
        <f t="shared" si="169"/>
        <v>1.2</v>
      </c>
      <c r="H473" s="30">
        <f t="shared" si="169"/>
        <v>0</v>
      </c>
      <c r="I473" s="30">
        <f t="shared" si="169"/>
        <v>1.2</v>
      </c>
    </row>
    <row r="474" spans="1:9" ht="25.5" x14ac:dyDescent="0.2">
      <c r="A474" s="75" t="s">
        <v>371</v>
      </c>
      <c r="B474" s="89" t="s">
        <v>36</v>
      </c>
      <c r="C474" s="129" t="s">
        <v>14</v>
      </c>
      <c r="D474" s="129" t="s">
        <v>10</v>
      </c>
      <c r="E474" s="89" t="s">
        <v>389</v>
      </c>
      <c r="F474" s="89" t="s">
        <v>84</v>
      </c>
      <c r="G474" s="64">
        <v>1.2</v>
      </c>
      <c r="H474" s="64"/>
      <c r="I474" s="64">
        <f t="shared" ref="I474" si="170">G474+H474</f>
        <v>1.2</v>
      </c>
    </row>
    <row r="475" spans="1:9" ht="63.75" x14ac:dyDescent="0.2">
      <c r="A475" s="210" t="s">
        <v>536</v>
      </c>
      <c r="B475" s="88" t="s">
        <v>36</v>
      </c>
      <c r="C475" s="135" t="s">
        <v>14</v>
      </c>
      <c r="D475" s="135" t="s">
        <v>10</v>
      </c>
      <c r="E475" s="139" t="s">
        <v>535</v>
      </c>
      <c r="F475" s="139"/>
      <c r="G475" s="32">
        <f t="shared" ref="G475:I478" si="171">G476</f>
        <v>0</v>
      </c>
      <c r="H475" s="32">
        <f t="shared" si="171"/>
        <v>11870.1</v>
      </c>
      <c r="I475" s="32">
        <f t="shared" si="171"/>
        <v>11870.1</v>
      </c>
    </row>
    <row r="476" spans="1:9" ht="25.5" x14ac:dyDescent="0.2">
      <c r="A476" s="210" t="s">
        <v>537</v>
      </c>
      <c r="B476" s="88" t="s">
        <v>36</v>
      </c>
      <c r="C476" s="135" t="s">
        <v>14</v>
      </c>
      <c r="D476" s="135" t="s">
        <v>10</v>
      </c>
      <c r="E476" s="139" t="s">
        <v>535</v>
      </c>
      <c r="F476" s="139" t="s">
        <v>162</v>
      </c>
      <c r="G476" s="32">
        <f t="shared" si="171"/>
        <v>0</v>
      </c>
      <c r="H476" s="32">
        <f t="shared" si="171"/>
        <v>11870.1</v>
      </c>
      <c r="I476" s="32">
        <f t="shared" si="171"/>
        <v>11870.1</v>
      </c>
    </row>
    <row r="477" spans="1:9" x14ac:dyDescent="0.2">
      <c r="A477" s="210" t="s">
        <v>164</v>
      </c>
      <c r="B477" s="88" t="s">
        <v>36</v>
      </c>
      <c r="C477" s="135" t="s">
        <v>14</v>
      </c>
      <c r="D477" s="135" t="s">
        <v>10</v>
      </c>
      <c r="E477" s="139" t="s">
        <v>535</v>
      </c>
      <c r="F477" s="139" t="s">
        <v>163</v>
      </c>
      <c r="G477" s="32">
        <f t="shared" si="171"/>
        <v>0</v>
      </c>
      <c r="H477" s="32">
        <f t="shared" si="171"/>
        <v>11870.1</v>
      </c>
      <c r="I477" s="32">
        <f t="shared" si="171"/>
        <v>11870.1</v>
      </c>
    </row>
    <row r="478" spans="1:9" ht="25.5" x14ac:dyDescent="0.2">
      <c r="A478" s="151" t="s">
        <v>386</v>
      </c>
      <c r="B478" s="88" t="s">
        <v>36</v>
      </c>
      <c r="C478" s="135" t="s">
        <v>14</v>
      </c>
      <c r="D478" s="135" t="s">
        <v>10</v>
      </c>
      <c r="E478" s="139" t="s">
        <v>535</v>
      </c>
      <c r="F478" s="139" t="s">
        <v>133</v>
      </c>
      <c r="G478" s="32">
        <f t="shared" si="171"/>
        <v>0</v>
      </c>
      <c r="H478" s="32">
        <f t="shared" si="171"/>
        <v>11870.1</v>
      </c>
      <c r="I478" s="32">
        <f t="shared" si="171"/>
        <v>11870.1</v>
      </c>
    </row>
    <row r="479" spans="1:9" x14ac:dyDescent="0.2">
      <c r="A479" s="148" t="s">
        <v>82</v>
      </c>
      <c r="B479" s="89" t="s">
        <v>36</v>
      </c>
      <c r="C479" s="129" t="s">
        <v>14</v>
      </c>
      <c r="D479" s="129" t="s">
        <v>10</v>
      </c>
      <c r="E479" s="89" t="s">
        <v>535</v>
      </c>
      <c r="F479" s="89" t="s">
        <v>133</v>
      </c>
      <c r="G479" s="64">
        <v>0</v>
      </c>
      <c r="H479" s="64">
        <v>11870.1</v>
      </c>
      <c r="I479" s="64">
        <f t="shared" ref="I479" si="172">G479+H479</f>
        <v>11870.1</v>
      </c>
    </row>
    <row r="480" spans="1:9" ht="13.5" x14ac:dyDescent="0.2">
      <c r="A480" s="152" t="s">
        <v>69</v>
      </c>
      <c r="B480" s="154" t="s">
        <v>36</v>
      </c>
      <c r="C480" s="155" t="s">
        <v>15</v>
      </c>
      <c r="D480" s="155" t="s">
        <v>55</v>
      </c>
      <c r="E480" s="154"/>
      <c r="F480" s="154"/>
      <c r="G480" s="156">
        <f>G481+G511</f>
        <v>18973</v>
      </c>
      <c r="H480" s="156">
        <f>H481+H511</f>
        <v>9386.3000000000011</v>
      </c>
      <c r="I480" s="156">
        <f>I481+I511</f>
        <v>28359.300000000003</v>
      </c>
    </row>
    <row r="481" spans="1:9" x14ac:dyDescent="0.2">
      <c r="A481" s="5" t="s">
        <v>80</v>
      </c>
      <c r="B481" s="153" t="s">
        <v>36</v>
      </c>
      <c r="C481" s="136" t="s">
        <v>15</v>
      </c>
      <c r="D481" s="136" t="s">
        <v>8</v>
      </c>
      <c r="E481" s="153"/>
      <c r="F481" s="153"/>
      <c r="G481" s="32">
        <f>G482</f>
        <v>17047.599999999999</v>
      </c>
      <c r="H481" s="32">
        <f>H482</f>
        <v>9386.3000000000011</v>
      </c>
      <c r="I481" s="32">
        <f>I482</f>
        <v>26433.9</v>
      </c>
    </row>
    <row r="482" spans="1:9" x14ac:dyDescent="0.2">
      <c r="A482" s="5" t="s">
        <v>128</v>
      </c>
      <c r="B482" s="88" t="s">
        <v>36</v>
      </c>
      <c r="C482" s="136" t="s">
        <v>15</v>
      </c>
      <c r="D482" s="136" t="s">
        <v>8</v>
      </c>
      <c r="E482" s="88" t="s">
        <v>127</v>
      </c>
      <c r="F482" s="88"/>
      <c r="G482" s="23">
        <f>G483+G488+G498</f>
        <v>17047.599999999999</v>
      </c>
      <c r="H482" s="23">
        <f>H483+H488+H498+H502+H507</f>
        <v>9386.3000000000011</v>
      </c>
      <c r="I482" s="23">
        <f>I483+I488+I498+I502+I507</f>
        <v>26433.9</v>
      </c>
    </row>
    <row r="483" spans="1:9" ht="36" x14ac:dyDescent="0.2">
      <c r="A483" s="5" t="s">
        <v>175</v>
      </c>
      <c r="B483" s="88" t="s">
        <v>36</v>
      </c>
      <c r="C483" s="136" t="s">
        <v>15</v>
      </c>
      <c r="D483" s="136" t="s">
        <v>8</v>
      </c>
      <c r="E483" s="88" t="s">
        <v>176</v>
      </c>
      <c r="F483" s="88"/>
      <c r="G483" s="23">
        <f t="shared" ref="G483:I484" si="173">G484</f>
        <v>17031.900000000001</v>
      </c>
      <c r="H483" s="23">
        <f t="shared" si="173"/>
        <v>800</v>
      </c>
      <c r="I483" s="23">
        <f t="shared" si="173"/>
        <v>17831.900000000001</v>
      </c>
    </row>
    <row r="484" spans="1:9" ht="24" x14ac:dyDescent="0.2">
      <c r="A484" s="5" t="s">
        <v>146</v>
      </c>
      <c r="B484" s="88" t="s">
        <v>36</v>
      </c>
      <c r="C484" s="136" t="s">
        <v>15</v>
      </c>
      <c r="D484" s="136" t="s">
        <v>8</v>
      </c>
      <c r="E484" s="88" t="s">
        <v>176</v>
      </c>
      <c r="F484" s="88" t="s">
        <v>144</v>
      </c>
      <c r="G484" s="23">
        <f t="shared" si="173"/>
        <v>17031.900000000001</v>
      </c>
      <c r="H484" s="23">
        <f t="shared" si="173"/>
        <v>800</v>
      </c>
      <c r="I484" s="23">
        <f t="shared" si="173"/>
        <v>17831.900000000001</v>
      </c>
    </row>
    <row r="485" spans="1:9" x14ac:dyDescent="0.2">
      <c r="A485" s="5" t="s">
        <v>149</v>
      </c>
      <c r="B485" s="88" t="s">
        <v>36</v>
      </c>
      <c r="C485" s="136" t="s">
        <v>15</v>
      </c>
      <c r="D485" s="136" t="s">
        <v>8</v>
      </c>
      <c r="E485" s="88" t="s">
        <v>176</v>
      </c>
      <c r="F485" s="88" t="s">
        <v>148</v>
      </c>
      <c r="G485" s="23">
        <f>G486+G487</f>
        <v>17031.900000000001</v>
      </c>
      <c r="H485" s="23">
        <f t="shared" ref="H485:I485" si="174">H486+H487</f>
        <v>800</v>
      </c>
      <c r="I485" s="23">
        <f t="shared" si="174"/>
        <v>17831.900000000001</v>
      </c>
    </row>
    <row r="486" spans="1:9" ht="36" x14ac:dyDescent="0.2">
      <c r="A486" s="24" t="s">
        <v>372</v>
      </c>
      <c r="B486" s="89" t="s">
        <v>36</v>
      </c>
      <c r="C486" s="127">
        <v>11</v>
      </c>
      <c r="D486" s="127">
        <v>1</v>
      </c>
      <c r="E486" s="89" t="s">
        <v>176</v>
      </c>
      <c r="F486" s="89" t="s">
        <v>91</v>
      </c>
      <c r="G486" s="79">
        <v>17031.900000000001</v>
      </c>
      <c r="H486" s="79"/>
      <c r="I486" s="64">
        <f t="shared" ref="I486:I487" si="175">G486+H486</f>
        <v>17031.900000000001</v>
      </c>
    </row>
    <row r="487" spans="1:9" x14ac:dyDescent="0.2">
      <c r="A487" s="24" t="s">
        <v>97</v>
      </c>
      <c r="B487" s="89" t="s">
        <v>36</v>
      </c>
      <c r="C487" s="127">
        <v>11</v>
      </c>
      <c r="D487" s="127">
        <v>1</v>
      </c>
      <c r="E487" s="89" t="s">
        <v>176</v>
      </c>
      <c r="F487" s="89" t="s">
        <v>98</v>
      </c>
      <c r="G487" s="79"/>
      <c r="H487" s="79">
        <v>800</v>
      </c>
      <c r="I487" s="64">
        <f t="shared" si="175"/>
        <v>800</v>
      </c>
    </row>
    <row r="488" spans="1:9" ht="24" x14ac:dyDescent="0.2">
      <c r="A488" s="5" t="s">
        <v>190</v>
      </c>
      <c r="B488" s="88" t="s">
        <v>36</v>
      </c>
      <c r="C488" s="136" t="s">
        <v>15</v>
      </c>
      <c r="D488" s="136" t="s">
        <v>8</v>
      </c>
      <c r="E488" s="88" t="s">
        <v>325</v>
      </c>
      <c r="F488" s="88" t="s">
        <v>7</v>
      </c>
      <c r="G488" s="35">
        <f>G489+G493</f>
        <v>7.1</v>
      </c>
      <c r="H488" s="35">
        <f t="shared" ref="H488:I488" si="176">H489+H493</f>
        <v>0.8</v>
      </c>
      <c r="I488" s="35">
        <f t="shared" si="176"/>
        <v>7.8999999999999995</v>
      </c>
    </row>
    <row r="489" spans="1:9" x14ac:dyDescent="0.2">
      <c r="A489" s="5" t="s">
        <v>327</v>
      </c>
      <c r="B489" s="88" t="s">
        <v>36</v>
      </c>
      <c r="C489" s="136" t="s">
        <v>15</v>
      </c>
      <c r="D489" s="136" t="s">
        <v>8</v>
      </c>
      <c r="E489" s="88" t="s">
        <v>326</v>
      </c>
      <c r="F489" s="88"/>
      <c r="G489" s="35">
        <f t="shared" ref="G489:I495" si="177">G490</f>
        <v>7.1</v>
      </c>
      <c r="H489" s="35">
        <f t="shared" si="177"/>
        <v>0</v>
      </c>
      <c r="I489" s="35">
        <f t="shared" si="177"/>
        <v>7.1</v>
      </c>
    </row>
    <row r="490" spans="1:9" ht="24" x14ac:dyDescent="0.2">
      <c r="A490" s="118" t="s">
        <v>367</v>
      </c>
      <c r="B490" s="88" t="s">
        <v>36</v>
      </c>
      <c r="C490" s="136" t="s">
        <v>15</v>
      </c>
      <c r="D490" s="136" t="s">
        <v>8</v>
      </c>
      <c r="E490" s="88" t="s">
        <v>326</v>
      </c>
      <c r="F490" s="88" t="s">
        <v>153</v>
      </c>
      <c r="G490" s="35">
        <f t="shared" si="177"/>
        <v>7.1</v>
      </c>
      <c r="H490" s="35">
        <f t="shared" si="177"/>
        <v>0</v>
      </c>
      <c r="I490" s="35">
        <f t="shared" si="177"/>
        <v>7.1</v>
      </c>
    </row>
    <row r="491" spans="1:9" ht="24" x14ac:dyDescent="0.2">
      <c r="A491" s="118" t="s">
        <v>368</v>
      </c>
      <c r="B491" s="88" t="s">
        <v>36</v>
      </c>
      <c r="C491" s="136" t="s">
        <v>15</v>
      </c>
      <c r="D491" s="136" t="s">
        <v>8</v>
      </c>
      <c r="E491" s="88" t="s">
        <v>326</v>
      </c>
      <c r="F491" s="88" t="s">
        <v>154</v>
      </c>
      <c r="G491" s="35">
        <f t="shared" si="177"/>
        <v>7.1</v>
      </c>
      <c r="H491" s="35">
        <f t="shared" si="177"/>
        <v>0</v>
      </c>
      <c r="I491" s="35">
        <f t="shared" si="177"/>
        <v>7.1</v>
      </c>
    </row>
    <row r="492" spans="1:9" ht="24" x14ac:dyDescent="0.2">
      <c r="A492" s="120" t="s">
        <v>371</v>
      </c>
      <c r="B492" s="89" t="s">
        <v>36</v>
      </c>
      <c r="C492" s="127">
        <v>11</v>
      </c>
      <c r="D492" s="127">
        <v>1</v>
      </c>
      <c r="E492" s="89" t="s">
        <v>326</v>
      </c>
      <c r="F492" s="89" t="s">
        <v>84</v>
      </c>
      <c r="G492" s="79">
        <v>7.1</v>
      </c>
      <c r="H492" s="79"/>
      <c r="I492" s="64">
        <f t="shared" ref="I492" si="178">G492+H492</f>
        <v>7.1</v>
      </c>
    </row>
    <row r="493" spans="1:9" ht="16.5" customHeight="1" x14ac:dyDescent="0.2">
      <c r="A493" s="5" t="s">
        <v>539</v>
      </c>
      <c r="B493" s="88" t="s">
        <v>36</v>
      </c>
      <c r="C493" s="136" t="s">
        <v>15</v>
      </c>
      <c r="D493" s="136" t="s">
        <v>8</v>
      </c>
      <c r="E493" s="88" t="s">
        <v>538</v>
      </c>
      <c r="F493" s="88"/>
      <c r="G493" s="35">
        <f t="shared" si="177"/>
        <v>0</v>
      </c>
      <c r="H493" s="35">
        <f t="shared" si="177"/>
        <v>0.8</v>
      </c>
      <c r="I493" s="35">
        <f t="shared" si="177"/>
        <v>0.8</v>
      </c>
    </row>
    <row r="494" spans="1:9" ht="24" x14ac:dyDescent="0.2">
      <c r="A494" s="118" t="s">
        <v>367</v>
      </c>
      <c r="B494" s="88" t="s">
        <v>36</v>
      </c>
      <c r="C494" s="136" t="s">
        <v>15</v>
      </c>
      <c r="D494" s="136" t="s">
        <v>8</v>
      </c>
      <c r="E494" s="88" t="s">
        <v>538</v>
      </c>
      <c r="F494" s="88" t="s">
        <v>153</v>
      </c>
      <c r="G494" s="35">
        <f t="shared" si="177"/>
        <v>0</v>
      </c>
      <c r="H494" s="35">
        <f t="shared" si="177"/>
        <v>0.8</v>
      </c>
      <c r="I494" s="35">
        <f t="shared" si="177"/>
        <v>0.8</v>
      </c>
    </row>
    <row r="495" spans="1:9" ht="24" x14ac:dyDescent="0.2">
      <c r="A495" s="118" t="s">
        <v>368</v>
      </c>
      <c r="B495" s="88" t="s">
        <v>36</v>
      </c>
      <c r="C495" s="136" t="s">
        <v>15</v>
      </c>
      <c r="D495" s="136" t="s">
        <v>8</v>
      </c>
      <c r="E495" s="88" t="s">
        <v>538</v>
      </c>
      <c r="F495" s="88" t="s">
        <v>154</v>
      </c>
      <c r="G495" s="35">
        <f t="shared" si="177"/>
        <v>0</v>
      </c>
      <c r="H495" s="35">
        <f t="shared" si="177"/>
        <v>0.8</v>
      </c>
      <c r="I495" s="35">
        <f t="shared" si="177"/>
        <v>0.8</v>
      </c>
    </row>
    <row r="496" spans="1:9" ht="24" x14ac:dyDescent="0.2">
      <c r="A496" s="120" t="s">
        <v>371</v>
      </c>
      <c r="B496" s="89" t="s">
        <v>36</v>
      </c>
      <c r="C496" s="127">
        <v>11</v>
      </c>
      <c r="D496" s="127">
        <v>1</v>
      </c>
      <c r="E496" s="89" t="s">
        <v>538</v>
      </c>
      <c r="F496" s="89" t="s">
        <v>84</v>
      </c>
      <c r="G496" s="79"/>
      <c r="H496" s="79">
        <v>0.8</v>
      </c>
      <c r="I496" s="64">
        <f t="shared" ref="I496" si="179">G496+H496</f>
        <v>0.8</v>
      </c>
    </row>
    <row r="497" spans="1:9" x14ac:dyDescent="0.2">
      <c r="A497" s="120" t="s">
        <v>497</v>
      </c>
      <c r="B497" s="89" t="s">
        <v>36</v>
      </c>
      <c r="C497" s="127">
        <v>11</v>
      </c>
      <c r="D497" s="127">
        <v>1</v>
      </c>
      <c r="E497" s="89" t="s">
        <v>538</v>
      </c>
      <c r="F497" s="89" t="s">
        <v>84</v>
      </c>
      <c r="G497" s="79"/>
      <c r="H497" s="79">
        <v>0.8</v>
      </c>
      <c r="I497" s="64">
        <f>G497+H497</f>
        <v>0.8</v>
      </c>
    </row>
    <row r="498" spans="1:9" ht="24" hidden="1" x14ac:dyDescent="0.2">
      <c r="A498" s="5" t="s">
        <v>515</v>
      </c>
      <c r="B498" s="202" t="s">
        <v>36</v>
      </c>
      <c r="C498" s="203" t="s">
        <v>15</v>
      </c>
      <c r="D498" s="203" t="s">
        <v>8</v>
      </c>
      <c r="E498" s="142" t="s">
        <v>514</v>
      </c>
      <c r="F498" s="204"/>
      <c r="G498" s="23">
        <f t="shared" ref="G498:I504" si="180">G499</f>
        <v>8.6</v>
      </c>
      <c r="H498" s="23">
        <f t="shared" si="180"/>
        <v>-8.6</v>
      </c>
      <c r="I498" s="23">
        <f t="shared" si="180"/>
        <v>0</v>
      </c>
    </row>
    <row r="499" spans="1:9" ht="24" hidden="1" x14ac:dyDescent="0.2">
      <c r="A499" s="205" t="s">
        <v>380</v>
      </c>
      <c r="B499" s="202" t="s">
        <v>36</v>
      </c>
      <c r="C499" s="203" t="s">
        <v>15</v>
      </c>
      <c r="D499" s="203" t="s">
        <v>8</v>
      </c>
      <c r="E499" s="142" t="s">
        <v>514</v>
      </c>
      <c r="F499" s="204" t="s">
        <v>162</v>
      </c>
      <c r="G499" s="23">
        <f t="shared" si="180"/>
        <v>8.6</v>
      </c>
      <c r="H499" s="23">
        <f t="shared" si="180"/>
        <v>-8.6</v>
      </c>
      <c r="I499" s="23">
        <f t="shared" si="180"/>
        <v>0</v>
      </c>
    </row>
    <row r="500" spans="1:9" hidden="1" x14ac:dyDescent="0.2">
      <c r="A500" s="5" t="s">
        <v>164</v>
      </c>
      <c r="B500" s="202" t="s">
        <v>36</v>
      </c>
      <c r="C500" s="203" t="s">
        <v>15</v>
      </c>
      <c r="D500" s="203" t="s">
        <v>8</v>
      </c>
      <c r="E500" s="142" t="s">
        <v>514</v>
      </c>
      <c r="F500" s="204" t="s">
        <v>163</v>
      </c>
      <c r="G500" s="23">
        <f t="shared" si="180"/>
        <v>8.6</v>
      </c>
      <c r="H500" s="23">
        <f t="shared" si="180"/>
        <v>-8.6</v>
      </c>
      <c r="I500" s="23">
        <f t="shared" si="180"/>
        <v>0</v>
      </c>
    </row>
    <row r="501" spans="1:9" ht="24" hidden="1" x14ac:dyDescent="0.2">
      <c r="A501" s="206" t="s">
        <v>381</v>
      </c>
      <c r="B501" s="207" t="s">
        <v>36</v>
      </c>
      <c r="C501" s="208">
        <v>11</v>
      </c>
      <c r="D501" s="208">
        <v>1</v>
      </c>
      <c r="E501" s="89" t="s">
        <v>514</v>
      </c>
      <c r="F501" s="209" t="s">
        <v>132</v>
      </c>
      <c r="G501" s="79">
        <v>8.6</v>
      </c>
      <c r="H501" s="79">
        <v>-8.6</v>
      </c>
      <c r="I501" s="64">
        <f>G501+H501</f>
        <v>0</v>
      </c>
    </row>
    <row r="502" spans="1:9" ht="24" x14ac:dyDescent="0.2">
      <c r="A502" s="5" t="s">
        <v>550</v>
      </c>
      <c r="B502" s="202" t="s">
        <v>36</v>
      </c>
      <c r="C502" s="203" t="s">
        <v>15</v>
      </c>
      <c r="D502" s="203" t="s">
        <v>8</v>
      </c>
      <c r="E502" s="142" t="s">
        <v>549</v>
      </c>
      <c r="F502" s="204"/>
      <c r="G502" s="23"/>
      <c r="H502" s="23">
        <f t="shared" si="180"/>
        <v>8585.5</v>
      </c>
      <c r="I502" s="23">
        <f t="shared" si="180"/>
        <v>8585.5</v>
      </c>
    </row>
    <row r="503" spans="1:9" ht="24" x14ac:dyDescent="0.2">
      <c r="A503" s="205" t="s">
        <v>380</v>
      </c>
      <c r="B503" s="202" t="s">
        <v>36</v>
      </c>
      <c r="C503" s="203" t="s">
        <v>15</v>
      </c>
      <c r="D503" s="203" t="s">
        <v>8</v>
      </c>
      <c r="E503" s="142" t="s">
        <v>549</v>
      </c>
      <c r="F503" s="204" t="s">
        <v>162</v>
      </c>
      <c r="G503" s="23"/>
      <c r="H503" s="23">
        <f t="shared" si="180"/>
        <v>8585.5</v>
      </c>
      <c r="I503" s="23">
        <f t="shared" si="180"/>
        <v>8585.5</v>
      </c>
    </row>
    <row r="504" spans="1:9" x14ac:dyDescent="0.2">
      <c r="A504" s="5" t="s">
        <v>164</v>
      </c>
      <c r="B504" s="202" t="s">
        <v>36</v>
      </c>
      <c r="C504" s="203" t="s">
        <v>15</v>
      </c>
      <c r="D504" s="203" t="s">
        <v>8</v>
      </c>
      <c r="E504" s="142" t="s">
        <v>549</v>
      </c>
      <c r="F504" s="204" t="s">
        <v>163</v>
      </c>
      <c r="G504" s="23"/>
      <c r="H504" s="23">
        <f t="shared" si="180"/>
        <v>8585.5</v>
      </c>
      <c r="I504" s="23">
        <f t="shared" si="180"/>
        <v>8585.5</v>
      </c>
    </row>
    <row r="505" spans="1:9" ht="24" x14ac:dyDescent="0.2">
      <c r="A505" s="213" t="s">
        <v>381</v>
      </c>
      <c r="B505" s="214" t="s">
        <v>36</v>
      </c>
      <c r="C505" s="215">
        <v>11</v>
      </c>
      <c r="D505" s="215">
        <v>1</v>
      </c>
      <c r="E505" s="139" t="s">
        <v>549</v>
      </c>
      <c r="F505" s="216" t="s">
        <v>132</v>
      </c>
      <c r="G505" s="211"/>
      <c r="H505" s="32">
        <f>H506</f>
        <v>8585.5</v>
      </c>
      <c r="I505" s="32">
        <f>G505+H505</f>
        <v>8585.5</v>
      </c>
    </row>
    <row r="506" spans="1:9" x14ac:dyDescent="0.2">
      <c r="A506" s="148" t="s">
        <v>548</v>
      </c>
      <c r="B506" s="207" t="s">
        <v>36</v>
      </c>
      <c r="C506" s="208">
        <v>11</v>
      </c>
      <c r="D506" s="208">
        <v>1</v>
      </c>
      <c r="E506" s="89" t="s">
        <v>549</v>
      </c>
      <c r="F506" s="209" t="s">
        <v>132</v>
      </c>
      <c r="G506" s="79"/>
      <c r="H506" s="64">
        <v>8585.5</v>
      </c>
      <c r="I506" s="64">
        <f>G506+H506</f>
        <v>8585.5</v>
      </c>
    </row>
    <row r="507" spans="1:9" ht="24" x14ac:dyDescent="0.2">
      <c r="A507" s="5" t="s">
        <v>552</v>
      </c>
      <c r="B507" s="202" t="s">
        <v>36</v>
      </c>
      <c r="C507" s="203" t="s">
        <v>15</v>
      </c>
      <c r="D507" s="203" t="s">
        <v>8</v>
      </c>
      <c r="E507" s="142" t="s">
        <v>551</v>
      </c>
      <c r="F507" s="204"/>
      <c r="G507" s="23"/>
      <c r="H507" s="23">
        <f t="shared" ref="H507:I509" si="181">H508</f>
        <v>8.6</v>
      </c>
      <c r="I507" s="23">
        <f t="shared" si="181"/>
        <v>8.6</v>
      </c>
    </row>
    <row r="508" spans="1:9" ht="24" x14ac:dyDescent="0.2">
      <c r="A508" s="205" t="s">
        <v>380</v>
      </c>
      <c r="B508" s="202" t="s">
        <v>36</v>
      </c>
      <c r="C508" s="203" t="s">
        <v>15</v>
      </c>
      <c r="D508" s="203" t="s">
        <v>8</v>
      </c>
      <c r="E508" s="142" t="s">
        <v>551</v>
      </c>
      <c r="F508" s="204" t="s">
        <v>162</v>
      </c>
      <c r="G508" s="23"/>
      <c r="H508" s="23">
        <f t="shared" si="181"/>
        <v>8.6</v>
      </c>
      <c r="I508" s="23">
        <f t="shared" si="181"/>
        <v>8.6</v>
      </c>
    </row>
    <row r="509" spans="1:9" x14ac:dyDescent="0.2">
      <c r="A509" s="5" t="s">
        <v>164</v>
      </c>
      <c r="B509" s="202" t="s">
        <v>36</v>
      </c>
      <c r="C509" s="203" t="s">
        <v>15</v>
      </c>
      <c r="D509" s="203" t="s">
        <v>8</v>
      </c>
      <c r="E509" s="142" t="s">
        <v>551</v>
      </c>
      <c r="F509" s="204" t="s">
        <v>163</v>
      </c>
      <c r="G509" s="23"/>
      <c r="H509" s="23">
        <f t="shared" si="181"/>
        <v>8.6</v>
      </c>
      <c r="I509" s="23">
        <f t="shared" si="181"/>
        <v>8.6</v>
      </c>
    </row>
    <row r="510" spans="1:9" ht="24" x14ac:dyDescent="0.2">
      <c r="A510" s="206" t="s">
        <v>381</v>
      </c>
      <c r="B510" s="207" t="s">
        <v>36</v>
      </c>
      <c r="C510" s="208">
        <v>11</v>
      </c>
      <c r="D510" s="208">
        <v>1</v>
      </c>
      <c r="E510" s="89" t="s">
        <v>551</v>
      </c>
      <c r="F510" s="209" t="s">
        <v>132</v>
      </c>
      <c r="G510" s="79"/>
      <c r="H510" s="79">
        <v>8.6</v>
      </c>
      <c r="I510" s="64">
        <f>G510+H510</f>
        <v>8.6</v>
      </c>
    </row>
    <row r="511" spans="1:9" x14ac:dyDescent="0.2">
      <c r="A511" s="5" t="s">
        <v>71</v>
      </c>
      <c r="B511" s="88" t="s">
        <v>36</v>
      </c>
      <c r="C511" s="136" t="s">
        <v>15</v>
      </c>
      <c r="D511" s="136" t="s">
        <v>18</v>
      </c>
      <c r="E511" s="88" t="s">
        <v>7</v>
      </c>
      <c r="F511" s="88" t="s">
        <v>7</v>
      </c>
      <c r="G511" s="23">
        <f>G513</f>
        <v>1925.4</v>
      </c>
      <c r="H511" s="23">
        <f>H513</f>
        <v>0</v>
      </c>
      <c r="I511" s="23">
        <f>I513</f>
        <v>1925.4</v>
      </c>
    </row>
    <row r="512" spans="1:9" x14ac:dyDescent="0.2">
      <c r="A512" s="5" t="s">
        <v>128</v>
      </c>
      <c r="B512" s="88" t="s">
        <v>36</v>
      </c>
      <c r="C512" s="136" t="s">
        <v>15</v>
      </c>
      <c r="D512" s="136" t="s">
        <v>18</v>
      </c>
      <c r="E512" s="88" t="s">
        <v>127</v>
      </c>
      <c r="F512" s="88"/>
      <c r="G512" s="23">
        <f>G513</f>
        <v>1925.4</v>
      </c>
      <c r="H512" s="23">
        <f>H513</f>
        <v>0</v>
      </c>
      <c r="I512" s="23">
        <f>I513</f>
        <v>1925.4</v>
      </c>
    </row>
    <row r="513" spans="1:9" ht="24" x14ac:dyDescent="0.2">
      <c r="A513" s="5" t="s">
        <v>190</v>
      </c>
      <c r="B513" s="88" t="s">
        <v>36</v>
      </c>
      <c r="C513" s="136" t="s">
        <v>15</v>
      </c>
      <c r="D513" s="136" t="s">
        <v>18</v>
      </c>
      <c r="E513" s="88" t="s">
        <v>325</v>
      </c>
      <c r="F513" s="88" t="s">
        <v>7</v>
      </c>
      <c r="G513" s="35">
        <f>G534+G530+G526+G522+G518+G514</f>
        <v>1925.4</v>
      </c>
      <c r="H513" s="35">
        <f>H534+H530+H526+H522+H518+H514</f>
        <v>0</v>
      </c>
      <c r="I513" s="35">
        <f>I534+I530+I526+I522+I518+I514</f>
        <v>1925.4</v>
      </c>
    </row>
    <row r="514" spans="1:9" x14ac:dyDescent="0.2">
      <c r="A514" s="87" t="s">
        <v>339</v>
      </c>
      <c r="B514" s="88" t="s">
        <v>36</v>
      </c>
      <c r="C514" s="136" t="s">
        <v>15</v>
      </c>
      <c r="D514" s="136" t="s">
        <v>18</v>
      </c>
      <c r="E514" s="88" t="s">
        <v>329</v>
      </c>
      <c r="F514" s="88"/>
      <c r="G514" s="35">
        <f t="shared" ref="G514:I516" si="182">G515</f>
        <v>35</v>
      </c>
      <c r="H514" s="35">
        <f t="shared" si="182"/>
        <v>0</v>
      </c>
      <c r="I514" s="35">
        <f t="shared" si="182"/>
        <v>35</v>
      </c>
    </row>
    <row r="515" spans="1:9" ht="24" x14ac:dyDescent="0.2">
      <c r="A515" s="106" t="s">
        <v>367</v>
      </c>
      <c r="B515" s="88" t="s">
        <v>36</v>
      </c>
      <c r="C515" s="136" t="s">
        <v>15</v>
      </c>
      <c r="D515" s="136" t="s">
        <v>18</v>
      </c>
      <c r="E515" s="88" t="s">
        <v>329</v>
      </c>
      <c r="F515" s="88" t="s">
        <v>153</v>
      </c>
      <c r="G515" s="35">
        <f t="shared" si="182"/>
        <v>35</v>
      </c>
      <c r="H515" s="35">
        <f t="shared" si="182"/>
        <v>0</v>
      </c>
      <c r="I515" s="35">
        <f t="shared" si="182"/>
        <v>35</v>
      </c>
    </row>
    <row r="516" spans="1:9" ht="24" x14ac:dyDescent="0.2">
      <c r="A516" s="106" t="s">
        <v>368</v>
      </c>
      <c r="B516" s="88" t="s">
        <v>36</v>
      </c>
      <c r="C516" s="136" t="s">
        <v>15</v>
      </c>
      <c r="D516" s="136" t="s">
        <v>18</v>
      </c>
      <c r="E516" s="88" t="s">
        <v>329</v>
      </c>
      <c r="F516" s="88" t="s">
        <v>154</v>
      </c>
      <c r="G516" s="35">
        <f t="shared" si="182"/>
        <v>35</v>
      </c>
      <c r="H516" s="35">
        <f t="shared" si="182"/>
        <v>0</v>
      </c>
      <c r="I516" s="35">
        <f t="shared" si="182"/>
        <v>35</v>
      </c>
    </row>
    <row r="517" spans="1:9" ht="24" x14ac:dyDescent="0.2">
      <c r="A517" s="119" t="s">
        <v>371</v>
      </c>
      <c r="B517" s="89" t="s">
        <v>36</v>
      </c>
      <c r="C517" s="129" t="s">
        <v>15</v>
      </c>
      <c r="D517" s="129" t="s">
        <v>18</v>
      </c>
      <c r="E517" s="89" t="s">
        <v>329</v>
      </c>
      <c r="F517" s="89" t="s">
        <v>84</v>
      </c>
      <c r="G517" s="79">
        <v>35</v>
      </c>
      <c r="H517" s="79"/>
      <c r="I517" s="64">
        <f t="shared" ref="I517" si="183">G517+H517</f>
        <v>35</v>
      </c>
    </row>
    <row r="518" spans="1:9" x14ac:dyDescent="0.2">
      <c r="A518" s="87" t="s">
        <v>338</v>
      </c>
      <c r="B518" s="88" t="s">
        <v>36</v>
      </c>
      <c r="C518" s="136" t="s">
        <v>15</v>
      </c>
      <c r="D518" s="136" t="s">
        <v>18</v>
      </c>
      <c r="E518" s="88" t="s">
        <v>330</v>
      </c>
      <c r="F518" s="88"/>
      <c r="G518" s="35">
        <f t="shared" ref="G518:I520" si="184">G519</f>
        <v>35</v>
      </c>
      <c r="H518" s="35">
        <f t="shared" si="184"/>
        <v>0</v>
      </c>
      <c r="I518" s="35">
        <f t="shared" si="184"/>
        <v>35</v>
      </c>
    </row>
    <row r="519" spans="1:9" ht="24" x14ac:dyDescent="0.2">
      <c r="A519" s="106" t="s">
        <v>367</v>
      </c>
      <c r="B519" s="88" t="s">
        <v>36</v>
      </c>
      <c r="C519" s="136" t="s">
        <v>15</v>
      </c>
      <c r="D519" s="136" t="s">
        <v>18</v>
      </c>
      <c r="E519" s="88" t="s">
        <v>330</v>
      </c>
      <c r="F519" s="88" t="s">
        <v>153</v>
      </c>
      <c r="G519" s="35">
        <f t="shared" si="184"/>
        <v>35</v>
      </c>
      <c r="H519" s="35">
        <f t="shared" si="184"/>
        <v>0</v>
      </c>
      <c r="I519" s="35">
        <f t="shared" si="184"/>
        <v>35</v>
      </c>
    </row>
    <row r="520" spans="1:9" ht="24" x14ac:dyDescent="0.2">
      <c r="A520" s="106" t="s">
        <v>368</v>
      </c>
      <c r="B520" s="88" t="s">
        <v>36</v>
      </c>
      <c r="C520" s="136" t="s">
        <v>15</v>
      </c>
      <c r="D520" s="136" t="s">
        <v>18</v>
      </c>
      <c r="E520" s="88" t="s">
        <v>330</v>
      </c>
      <c r="F520" s="88" t="s">
        <v>154</v>
      </c>
      <c r="G520" s="35">
        <f t="shared" si="184"/>
        <v>35</v>
      </c>
      <c r="H520" s="35">
        <f t="shared" si="184"/>
        <v>0</v>
      </c>
      <c r="I520" s="35">
        <f t="shared" si="184"/>
        <v>35</v>
      </c>
    </row>
    <row r="521" spans="1:9" ht="24" x14ac:dyDescent="0.2">
      <c r="A521" s="119" t="s">
        <v>371</v>
      </c>
      <c r="B521" s="89" t="s">
        <v>36</v>
      </c>
      <c r="C521" s="129" t="s">
        <v>15</v>
      </c>
      <c r="D521" s="129" t="s">
        <v>18</v>
      </c>
      <c r="E521" s="89" t="s">
        <v>330</v>
      </c>
      <c r="F521" s="89" t="s">
        <v>84</v>
      </c>
      <c r="G521" s="79">
        <v>35</v>
      </c>
      <c r="H521" s="79"/>
      <c r="I521" s="64">
        <f t="shared" ref="I521" si="185">G521+H521</f>
        <v>35</v>
      </c>
    </row>
    <row r="522" spans="1:9" ht="24" x14ac:dyDescent="0.2">
      <c r="A522" s="87" t="s">
        <v>337</v>
      </c>
      <c r="B522" s="88" t="s">
        <v>36</v>
      </c>
      <c r="C522" s="136" t="s">
        <v>15</v>
      </c>
      <c r="D522" s="136" t="s">
        <v>18</v>
      </c>
      <c r="E522" s="88" t="s">
        <v>331</v>
      </c>
      <c r="F522" s="88"/>
      <c r="G522" s="35">
        <f t="shared" ref="G522:I524" si="186">G523</f>
        <v>60</v>
      </c>
      <c r="H522" s="35">
        <f t="shared" si="186"/>
        <v>0</v>
      </c>
      <c r="I522" s="35">
        <f t="shared" si="186"/>
        <v>60</v>
      </c>
    </row>
    <row r="523" spans="1:9" ht="24" x14ac:dyDescent="0.2">
      <c r="A523" s="106" t="s">
        <v>367</v>
      </c>
      <c r="B523" s="88" t="s">
        <v>36</v>
      </c>
      <c r="C523" s="136" t="s">
        <v>15</v>
      </c>
      <c r="D523" s="136" t="s">
        <v>18</v>
      </c>
      <c r="E523" s="88" t="s">
        <v>331</v>
      </c>
      <c r="F523" s="88" t="s">
        <v>153</v>
      </c>
      <c r="G523" s="35">
        <f t="shared" si="186"/>
        <v>60</v>
      </c>
      <c r="H523" s="35">
        <f t="shared" si="186"/>
        <v>0</v>
      </c>
      <c r="I523" s="35">
        <f t="shared" si="186"/>
        <v>60</v>
      </c>
    </row>
    <row r="524" spans="1:9" ht="24" x14ac:dyDescent="0.2">
      <c r="A524" s="106" t="s">
        <v>368</v>
      </c>
      <c r="B524" s="88" t="s">
        <v>36</v>
      </c>
      <c r="C524" s="136" t="s">
        <v>15</v>
      </c>
      <c r="D524" s="136" t="s">
        <v>18</v>
      </c>
      <c r="E524" s="88" t="s">
        <v>331</v>
      </c>
      <c r="F524" s="88" t="s">
        <v>154</v>
      </c>
      <c r="G524" s="35">
        <f t="shared" si="186"/>
        <v>60</v>
      </c>
      <c r="H524" s="35">
        <f t="shared" si="186"/>
        <v>0</v>
      </c>
      <c r="I524" s="35">
        <f t="shared" si="186"/>
        <v>60</v>
      </c>
    </row>
    <row r="525" spans="1:9" ht="24" x14ac:dyDescent="0.2">
      <c r="A525" s="119" t="s">
        <v>371</v>
      </c>
      <c r="B525" s="89" t="s">
        <v>36</v>
      </c>
      <c r="C525" s="129" t="s">
        <v>15</v>
      </c>
      <c r="D525" s="129" t="s">
        <v>18</v>
      </c>
      <c r="E525" s="89" t="s">
        <v>331</v>
      </c>
      <c r="F525" s="89" t="s">
        <v>84</v>
      </c>
      <c r="G525" s="79">
        <v>60</v>
      </c>
      <c r="H525" s="79"/>
      <c r="I525" s="64">
        <f t="shared" ref="I525" si="187">G525+H525</f>
        <v>60</v>
      </c>
    </row>
    <row r="526" spans="1:9" x14ac:dyDescent="0.2">
      <c r="A526" s="87" t="s">
        <v>336</v>
      </c>
      <c r="B526" s="88" t="s">
        <v>36</v>
      </c>
      <c r="C526" s="136" t="s">
        <v>15</v>
      </c>
      <c r="D526" s="136" t="s">
        <v>18</v>
      </c>
      <c r="E526" s="88" t="s">
        <v>332</v>
      </c>
      <c r="F526" s="88"/>
      <c r="G526" s="35">
        <f t="shared" ref="G526:I528" si="188">G527</f>
        <v>1575.4</v>
      </c>
      <c r="H526" s="35">
        <f t="shared" si="188"/>
        <v>0</v>
      </c>
      <c r="I526" s="35">
        <f t="shared" si="188"/>
        <v>1575.4</v>
      </c>
    </row>
    <row r="527" spans="1:9" ht="24" x14ac:dyDescent="0.2">
      <c r="A527" s="106" t="s">
        <v>367</v>
      </c>
      <c r="B527" s="88" t="s">
        <v>36</v>
      </c>
      <c r="C527" s="136" t="s">
        <v>15</v>
      </c>
      <c r="D527" s="136" t="s">
        <v>18</v>
      </c>
      <c r="E527" s="88" t="s">
        <v>332</v>
      </c>
      <c r="F527" s="88" t="s">
        <v>153</v>
      </c>
      <c r="G527" s="35">
        <f t="shared" si="188"/>
        <v>1575.4</v>
      </c>
      <c r="H527" s="35">
        <f t="shared" si="188"/>
        <v>0</v>
      </c>
      <c r="I527" s="35">
        <f t="shared" si="188"/>
        <v>1575.4</v>
      </c>
    </row>
    <row r="528" spans="1:9" ht="24" x14ac:dyDescent="0.2">
      <c r="A528" s="106" t="s">
        <v>368</v>
      </c>
      <c r="B528" s="88" t="s">
        <v>36</v>
      </c>
      <c r="C528" s="136" t="s">
        <v>15</v>
      </c>
      <c r="D528" s="136" t="s">
        <v>18</v>
      </c>
      <c r="E528" s="88" t="s">
        <v>332</v>
      </c>
      <c r="F528" s="88" t="s">
        <v>154</v>
      </c>
      <c r="G528" s="35">
        <f t="shared" si="188"/>
        <v>1575.4</v>
      </c>
      <c r="H528" s="35">
        <f t="shared" si="188"/>
        <v>0</v>
      </c>
      <c r="I528" s="35">
        <f t="shared" si="188"/>
        <v>1575.4</v>
      </c>
    </row>
    <row r="529" spans="1:11" ht="24" x14ac:dyDescent="0.2">
      <c r="A529" s="119" t="s">
        <v>371</v>
      </c>
      <c r="B529" s="89" t="s">
        <v>36</v>
      </c>
      <c r="C529" s="129" t="s">
        <v>15</v>
      </c>
      <c r="D529" s="129" t="s">
        <v>18</v>
      </c>
      <c r="E529" s="89" t="s">
        <v>332</v>
      </c>
      <c r="F529" s="89" t="s">
        <v>84</v>
      </c>
      <c r="G529" s="79">
        <v>1575.4</v>
      </c>
      <c r="H529" s="79"/>
      <c r="I529" s="64">
        <f t="shared" ref="I529" si="189">G529+H529</f>
        <v>1575.4</v>
      </c>
    </row>
    <row r="530" spans="1:11" ht="24" x14ac:dyDescent="0.2">
      <c r="A530" s="87" t="s">
        <v>335</v>
      </c>
      <c r="B530" s="88" t="s">
        <v>36</v>
      </c>
      <c r="C530" s="136" t="s">
        <v>15</v>
      </c>
      <c r="D530" s="136" t="s">
        <v>18</v>
      </c>
      <c r="E530" s="88" t="s">
        <v>333</v>
      </c>
      <c r="F530" s="88"/>
      <c r="G530" s="35">
        <f t="shared" ref="G530:I532" si="190">G531</f>
        <v>170</v>
      </c>
      <c r="H530" s="35">
        <f t="shared" si="190"/>
        <v>0</v>
      </c>
      <c r="I530" s="35">
        <f t="shared" si="190"/>
        <v>170</v>
      </c>
    </row>
    <row r="531" spans="1:11" ht="24" x14ac:dyDescent="0.2">
      <c r="A531" s="106" t="s">
        <v>367</v>
      </c>
      <c r="B531" s="88" t="s">
        <v>36</v>
      </c>
      <c r="C531" s="136" t="s">
        <v>15</v>
      </c>
      <c r="D531" s="136" t="s">
        <v>18</v>
      </c>
      <c r="E531" s="88" t="s">
        <v>333</v>
      </c>
      <c r="F531" s="88" t="s">
        <v>153</v>
      </c>
      <c r="G531" s="35">
        <f t="shared" si="190"/>
        <v>170</v>
      </c>
      <c r="H531" s="35">
        <f t="shared" si="190"/>
        <v>0</v>
      </c>
      <c r="I531" s="35">
        <f t="shared" si="190"/>
        <v>170</v>
      </c>
    </row>
    <row r="532" spans="1:11" ht="24" x14ac:dyDescent="0.2">
      <c r="A532" s="106" t="s">
        <v>368</v>
      </c>
      <c r="B532" s="88" t="s">
        <v>36</v>
      </c>
      <c r="C532" s="136" t="s">
        <v>15</v>
      </c>
      <c r="D532" s="136" t="s">
        <v>18</v>
      </c>
      <c r="E532" s="88" t="s">
        <v>333</v>
      </c>
      <c r="F532" s="88" t="s">
        <v>154</v>
      </c>
      <c r="G532" s="35">
        <f t="shared" si="190"/>
        <v>170</v>
      </c>
      <c r="H532" s="35">
        <f t="shared" si="190"/>
        <v>0</v>
      </c>
      <c r="I532" s="35">
        <f t="shared" si="190"/>
        <v>170</v>
      </c>
    </row>
    <row r="533" spans="1:11" ht="24" x14ac:dyDescent="0.2">
      <c r="A533" s="119" t="s">
        <v>371</v>
      </c>
      <c r="B533" s="89" t="s">
        <v>36</v>
      </c>
      <c r="C533" s="129" t="s">
        <v>15</v>
      </c>
      <c r="D533" s="129" t="s">
        <v>18</v>
      </c>
      <c r="E533" s="89" t="s">
        <v>333</v>
      </c>
      <c r="F533" s="89" t="s">
        <v>84</v>
      </c>
      <c r="G533" s="79">
        <v>170</v>
      </c>
      <c r="H533" s="79"/>
      <c r="I533" s="64">
        <f t="shared" ref="I533" si="191">G533+H533</f>
        <v>170</v>
      </c>
    </row>
    <row r="534" spans="1:11" x14ac:dyDescent="0.2">
      <c r="A534" s="87" t="s">
        <v>328</v>
      </c>
      <c r="B534" s="88" t="s">
        <v>36</v>
      </c>
      <c r="C534" s="136" t="s">
        <v>15</v>
      </c>
      <c r="D534" s="136" t="s">
        <v>18</v>
      </c>
      <c r="E534" s="88" t="s">
        <v>334</v>
      </c>
      <c r="F534" s="88"/>
      <c r="G534" s="35">
        <f t="shared" ref="G534:I536" si="192">G535</f>
        <v>50</v>
      </c>
      <c r="H534" s="35">
        <f t="shared" si="192"/>
        <v>0</v>
      </c>
      <c r="I534" s="35">
        <f t="shared" si="192"/>
        <v>50</v>
      </c>
    </row>
    <row r="535" spans="1:11" ht="24" x14ac:dyDescent="0.2">
      <c r="A535" s="118" t="s">
        <v>367</v>
      </c>
      <c r="B535" s="88" t="s">
        <v>36</v>
      </c>
      <c r="C535" s="136" t="s">
        <v>15</v>
      </c>
      <c r="D535" s="136" t="s">
        <v>18</v>
      </c>
      <c r="E535" s="88" t="s">
        <v>334</v>
      </c>
      <c r="F535" s="88" t="s">
        <v>153</v>
      </c>
      <c r="G535" s="35">
        <f t="shared" si="192"/>
        <v>50</v>
      </c>
      <c r="H535" s="35">
        <f t="shared" si="192"/>
        <v>0</v>
      </c>
      <c r="I535" s="35">
        <f t="shared" si="192"/>
        <v>50</v>
      </c>
    </row>
    <row r="536" spans="1:11" ht="24" x14ac:dyDescent="0.2">
      <c r="A536" s="118" t="s">
        <v>368</v>
      </c>
      <c r="B536" s="88" t="s">
        <v>36</v>
      </c>
      <c r="C536" s="136" t="s">
        <v>15</v>
      </c>
      <c r="D536" s="136" t="s">
        <v>18</v>
      </c>
      <c r="E536" s="88" t="s">
        <v>334</v>
      </c>
      <c r="F536" s="88" t="s">
        <v>154</v>
      </c>
      <c r="G536" s="35">
        <f t="shared" si="192"/>
        <v>50</v>
      </c>
      <c r="H536" s="35">
        <f t="shared" si="192"/>
        <v>0</v>
      </c>
      <c r="I536" s="35">
        <f t="shared" si="192"/>
        <v>50</v>
      </c>
    </row>
    <row r="537" spans="1:11" ht="24" x14ac:dyDescent="0.2">
      <c r="A537" s="120" t="s">
        <v>371</v>
      </c>
      <c r="B537" s="89" t="s">
        <v>36</v>
      </c>
      <c r="C537" s="127">
        <v>11</v>
      </c>
      <c r="D537" s="127">
        <v>2</v>
      </c>
      <c r="E537" s="89" t="s">
        <v>334</v>
      </c>
      <c r="F537" s="89" t="s">
        <v>84</v>
      </c>
      <c r="G537" s="79">
        <v>50</v>
      </c>
      <c r="H537" s="79"/>
      <c r="I537" s="64">
        <f t="shared" ref="I537" si="193">G537+H537</f>
        <v>50</v>
      </c>
    </row>
    <row r="538" spans="1:11" ht="31.5" x14ac:dyDescent="0.2">
      <c r="A538" s="164" t="s">
        <v>125</v>
      </c>
      <c r="B538" s="168" t="s">
        <v>37</v>
      </c>
      <c r="C538" s="171"/>
      <c r="D538" s="171"/>
      <c r="E538" s="168" t="s">
        <v>7</v>
      </c>
      <c r="F538" s="168" t="s">
        <v>7</v>
      </c>
      <c r="G538" s="170">
        <f>G539+G594+G648+G781</f>
        <v>188111.1</v>
      </c>
      <c r="H538" s="170">
        <f>H539+H594+H648+H781</f>
        <v>5511.5</v>
      </c>
      <c r="I538" s="170">
        <f>I539+I594+I648+I781</f>
        <v>193622.6</v>
      </c>
      <c r="K538" s="3"/>
    </row>
    <row r="539" spans="1:11" x14ac:dyDescent="0.2">
      <c r="A539" s="39" t="s">
        <v>49</v>
      </c>
      <c r="B539" s="20" t="s">
        <v>37</v>
      </c>
      <c r="C539" s="41">
        <v>4</v>
      </c>
      <c r="D539" s="41">
        <v>0</v>
      </c>
      <c r="E539" s="20"/>
      <c r="F539" s="20"/>
      <c r="G539" s="22">
        <f>G540+G547</f>
        <v>21576.6</v>
      </c>
      <c r="H539" s="22">
        <f>H540+H547</f>
        <v>0</v>
      </c>
      <c r="I539" s="22">
        <f>I540+I547</f>
        <v>21576.600000000002</v>
      </c>
    </row>
    <row r="540" spans="1:11" x14ac:dyDescent="0.2">
      <c r="A540" s="5" t="s">
        <v>120</v>
      </c>
      <c r="B540" s="11" t="s">
        <v>37</v>
      </c>
      <c r="C540" s="10">
        <v>4</v>
      </c>
      <c r="D540" s="10">
        <v>1</v>
      </c>
      <c r="E540" s="11"/>
      <c r="F540" s="11"/>
      <c r="G540" s="23">
        <f t="shared" ref="G540:I542" si="194">G541</f>
        <v>12.5</v>
      </c>
      <c r="H540" s="23">
        <f t="shared" si="194"/>
        <v>0</v>
      </c>
      <c r="I540" s="23">
        <f t="shared" si="194"/>
        <v>12.5</v>
      </c>
    </row>
    <row r="541" spans="1:11" x14ac:dyDescent="0.2">
      <c r="A541" s="5" t="s">
        <v>128</v>
      </c>
      <c r="B541" s="11" t="s">
        <v>37</v>
      </c>
      <c r="C541" s="10">
        <v>4</v>
      </c>
      <c r="D541" s="10">
        <v>1</v>
      </c>
      <c r="E541" s="11" t="s">
        <v>127</v>
      </c>
      <c r="F541" s="11"/>
      <c r="G541" s="23">
        <f t="shared" si="194"/>
        <v>12.5</v>
      </c>
      <c r="H541" s="23">
        <f t="shared" si="194"/>
        <v>0</v>
      </c>
      <c r="I541" s="23">
        <f t="shared" si="194"/>
        <v>12.5</v>
      </c>
    </row>
    <row r="542" spans="1:11" ht="24" x14ac:dyDescent="0.2">
      <c r="A542" s="5" t="s">
        <v>186</v>
      </c>
      <c r="B542" s="11" t="s">
        <v>37</v>
      </c>
      <c r="C542" s="10">
        <v>4</v>
      </c>
      <c r="D542" s="10">
        <v>1</v>
      </c>
      <c r="E542" s="19" t="s">
        <v>220</v>
      </c>
      <c r="F542" s="11"/>
      <c r="G542" s="23">
        <f t="shared" si="194"/>
        <v>12.5</v>
      </c>
      <c r="H542" s="23">
        <f t="shared" si="194"/>
        <v>0</v>
      </c>
      <c r="I542" s="23">
        <f t="shared" si="194"/>
        <v>12.5</v>
      </c>
    </row>
    <row r="543" spans="1:11" x14ac:dyDescent="0.2">
      <c r="A543" s="5" t="s">
        <v>221</v>
      </c>
      <c r="B543" s="11" t="s">
        <v>37</v>
      </c>
      <c r="C543" s="10">
        <v>4</v>
      </c>
      <c r="D543" s="10">
        <v>1</v>
      </c>
      <c r="E543" s="19" t="s">
        <v>223</v>
      </c>
      <c r="F543" s="11"/>
      <c r="G543" s="23">
        <f>G546</f>
        <v>12.5</v>
      </c>
      <c r="H543" s="23">
        <f>H546</f>
        <v>0</v>
      </c>
      <c r="I543" s="23">
        <f>I546</f>
        <v>12.5</v>
      </c>
    </row>
    <row r="544" spans="1:11" ht="24" x14ac:dyDescent="0.2">
      <c r="A544" s="118" t="s">
        <v>367</v>
      </c>
      <c r="B544" s="11" t="s">
        <v>37</v>
      </c>
      <c r="C544" s="10">
        <v>4</v>
      </c>
      <c r="D544" s="10">
        <v>1</v>
      </c>
      <c r="E544" s="19" t="s">
        <v>223</v>
      </c>
      <c r="F544" s="11" t="s">
        <v>153</v>
      </c>
      <c r="G544" s="23">
        <f t="shared" ref="G544:I545" si="195">G545</f>
        <v>12.5</v>
      </c>
      <c r="H544" s="23">
        <f t="shared" si="195"/>
        <v>0</v>
      </c>
      <c r="I544" s="23">
        <f t="shared" si="195"/>
        <v>12.5</v>
      </c>
    </row>
    <row r="545" spans="1:9" ht="24" x14ac:dyDescent="0.2">
      <c r="A545" s="118" t="s">
        <v>368</v>
      </c>
      <c r="B545" s="11" t="s">
        <v>37</v>
      </c>
      <c r="C545" s="10">
        <v>4</v>
      </c>
      <c r="D545" s="10">
        <v>1</v>
      </c>
      <c r="E545" s="19" t="s">
        <v>223</v>
      </c>
      <c r="F545" s="11" t="s">
        <v>154</v>
      </c>
      <c r="G545" s="23">
        <f t="shared" si="195"/>
        <v>12.5</v>
      </c>
      <c r="H545" s="23">
        <f t="shared" si="195"/>
        <v>0</v>
      </c>
      <c r="I545" s="23">
        <f t="shared" si="195"/>
        <v>12.5</v>
      </c>
    </row>
    <row r="546" spans="1:9" ht="25.5" x14ac:dyDescent="0.2">
      <c r="A546" s="75" t="s">
        <v>371</v>
      </c>
      <c r="B546" s="62" t="s">
        <v>37</v>
      </c>
      <c r="C546" s="67">
        <v>4</v>
      </c>
      <c r="D546" s="67">
        <v>1</v>
      </c>
      <c r="E546" s="62" t="s">
        <v>223</v>
      </c>
      <c r="F546" s="62" t="s">
        <v>84</v>
      </c>
      <c r="G546" s="64">
        <v>12.5</v>
      </c>
      <c r="H546" s="64"/>
      <c r="I546" s="64">
        <f t="shared" ref="I546" si="196">G546+H546</f>
        <v>12.5</v>
      </c>
    </row>
    <row r="547" spans="1:9" x14ac:dyDescent="0.2">
      <c r="A547" s="5" t="s">
        <v>28</v>
      </c>
      <c r="B547" s="11" t="s">
        <v>37</v>
      </c>
      <c r="C547" s="10">
        <v>4</v>
      </c>
      <c r="D547" s="10">
        <v>12</v>
      </c>
      <c r="E547" s="72"/>
      <c r="F547" s="54"/>
      <c r="G547" s="23">
        <f>G548</f>
        <v>21564.1</v>
      </c>
      <c r="H547" s="23">
        <f>H548</f>
        <v>0</v>
      </c>
      <c r="I547" s="23">
        <f>I548</f>
        <v>21564.100000000002</v>
      </c>
    </row>
    <row r="548" spans="1:9" x14ac:dyDescent="0.2">
      <c r="A548" s="5" t="s">
        <v>128</v>
      </c>
      <c r="B548" s="11" t="s">
        <v>37</v>
      </c>
      <c r="C548" s="13" t="s">
        <v>10</v>
      </c>
      <c r="D548" s="13" t="s">
        <v>27</v>
      </c>
      <c r="E548" s="11" t="s">
        <v>127</v>
      </c>
      <c r="F548" s="54"/>
      <c r="G548" s="23">
        <f>G549+G586+G590+G582</f>
        <v>21564.1</v>
      </c>
      <c r="H548" s="23">
        <f t="shared" ref="H548:I548" si="197">H549+H586+H590+H582</f>
        <v>0</v>
      </c>
      <c r="I548" s="23">
        <f t="shared" si="197"/>
        <v>21564.100000000002</v>
      </c>
    </row>
    <row r="549" spans="1:9" x14ac:dyDescent="0.2">
      <c r="A549" s="5" t="s">
        <v>187</v>
      </c>
      <c r="B549" s="11" t="s">
        <v>37</v>
      </c>
      <c r="C549" s="10">
        <v>4</v>
      </c>
      <c r="D549" s="10">
        <v>12</v>
      </c>
      <c r="E549" s="11" t="s">
        <v>224</v>
      </c>
      <c r="F549" s="84"/>
      <c r="G549" s="23">
        <f>G550+G554+G561+G567+G574+G578</f>
        <v>20767.2</v>
      </c>
      <c r="H549" s="23">
        <f>H550+H554+H561+H567+H574+H578</f>
        <v>-19130.2</v>
      </c>
      <c r="I549" s="23">
        <f>I550+I554+I561+I567+I574+I578</f>
        <v>1637</v>
      </c>
    </row>
    <row r="550" spans="1:9" ht="24" x14ac:dyDescent="0.2">
      <c r="A550" s="5" t="s">
        <v>268</v>
      </c>
      <c r="B550" s="11" t="s">
        <v>37</v>
      </c>
      <c r="C550" s="10">
        <v>4</v>
      </c>
      <c r="D550" s="10">
        <v>12</v>
      </c>
      <c r="E550" s="11" t="s">
        <v>225</v>
      </c>
      <c r="F550" s="84"/>
      <c r="G550" s="23">
        <f>G553</f>
        <v>50</v>
      </c>
      <c r="H550" s="23">
        <f>H553</f>
        <v>0</v>
      </c>
      <c r="I550" s="23">
        <f>I553</f>
        <v>50</v>
      </c>
    </row>
    <row r="551" spans="1:9" ht="24" x14ac:dyDescent="0.2">
      <c r="A551" s="118" t="s">
        <v>367</v>
      </c>
      <c r="B551" s="11" t="s">
        <v>37</v>
      </c>
      <c r="C551" s="10">
        <v>4</v>
      </c>
      <c r="D551" s="10">
        <v>12</v>
      </c>
      <c r="E551" s="11" t="s">
        <v>225</v>
      </c>
      <c r="F551" s="11" t="s">
        <v>153</v>
      </c>
      <c r="G551" s="23">
        <f t="shared" ref="G551:I552" si="198">G552</f>
        <v>50</v>
      </c>
      <c r="H551" s="23">
        <f t="shared" si="198"/>
        <v>0</v>
      </c>
      <c r="I551" s="23">
        <f t="shared" si="198"/>
        <v>50</v>
      </c>
    </row>
    <row r="552" spans="1:9" ht="24" x14ac:dyDescent="0.2">
      <c r="A552" s="118" t="s">
        <v>368</v>
      </c>
      <c r="B552" s="11" t="s">
        <v>37</v>
      </c>
      <c r="C552" s="10">
        <v>4</v>
      </c>
      <c r="D552" s="10">
        <v>12</v>
      </c>
      <c r="E552" s="11" t="s">
        <v>225</v>
      </c>
      <c r="F552" s="11" t="s">
        <v>154</v>
      </c>
      <c r="G552" s="23">
        <f t="shared" si="198"/>
        <v>50</v>
      </c>
      <c r="H552" s="23">
        <f t="shared" si="198"/>
        <v>0</v>
      </c>
      <c r="I552" s="23">
        <f t="shared" si="198"/>
        <v>50</v>
      </c>
    </row>
    <row r="553" spans="1:9" ht="24" x14ac:dyDescent="0.2">
      <c r="A553" s="119" t="s">
        <v>371</v>
      </c>
      <c r="B553" s="62" t="s">
        <v>37</v>
      </c>
      <c r="C553" s="67">
        <v>4</v>
      </c>
      <c r="D553" s="67">
        <v>12</v>
      </c>
      <c r="E553" s="62" t="s">
        <v>225</v>
      </c>
      <c r="F553" s="82" t="s">
        <v>84</v>
      </c>
      <c r="G553" s="64">
        <v>50</v>
      </c>
      <c r="H553" s="64"/>
      <c r="I553" s="64">
        <f t="shared" ref="I553" si="199">G553+H553</f>
        <v>50</v>
      </c>
    </row>
    <row r="554" spans="1:9" ht="24" x14ac:dyDescent="0.2">
      <c r="A554" s="5" t="s">
        <v>269</v>
      </c>
      <c r="B554" s="11" t="s">
        <v>37</v>
      </c>
      <c r="C554" s="10">
        <v>4</v>
      </c>
      <c r="D554" s="10">
        <v>12</v>
      </c>
      <c r="E554" s="11" t="s">
        <v>226</v>
      </c>
      <c r="F554" s="84"/>
      <c r="G554" s="23">
        <f>G558+G555</f>
        <v>63</v>
      </c>
      <c r="H554" s="23">
        <f t="shared" ref="H554:I554" si="200">H558+H555</f>
        <v>0</v>
      </c>
      <c r="I554" s="23">
        <f t="shared" si="200"/>
        <v>63</v>
      </c>
    </row>
    <row r="555" spans="1:9" ht="48" x14ac:dyDescent="0.2">
      <c r="A555" s="69" t="s">
        <v>384</v>
      </c>
      <c r="B555" s="11" t="s">
        <v>37</v>
      </c>
      <c r="C555" s="10">
        <v>4</v>
      </c>
      <c r="D555" s="10">
        <v>12</v>
      </c>
      <c r="E555" s="11" t="s">
        <v>226</v>
      </c>
      <c r="F555" s="11" t="s">
        <v>151</v>
      </c>
      <c r="G555" s="23">
        <f t="shared" ref="G555:I556" si="201">G556</f>
        <v>2.5</v>
      </c>
      <c r="H555" s="23">
        <f t="shared" si="201"/>
        <v>0</v>
      </c>
      <c r="I555" s="23">
        <f t="shared" si="201"/>
        <v>2.5</v>
      </c>
    </row>
    <row r="556" spans="1:9" ht="24" x14ac:dyDescent="0.2">
      <c r="A556" s="5" t="s">
        <v>152</v>
      </c>
      <c r="B556" s="11" t="s">
        <v>37</v>
      </c>
      <c r="C556" s="10">
        <v>4</v>
      </c>
      <c r="D556" s="10">
        <v>12</v>
      </c>
      <c r="E556" s="11" t="s">
        <v>226</v>
      </c>
      <c r="F556" s="11" t="s">
        <v>150</v>
      </c>
      <c r="G556" s="23">
        <f t="shared" si="201"/>
        <v>2.5</v>
      </c>
      <c r="H556" s="23">
        <f t="shared" si="201"/>
        <v>0</v>
      </c>
      <c r="I556" s="23">
        <f t="shared" si="201"/>
        <v>2.5</v>
      </c>
    </row>
    <row r="557" spans="1:9" ht="25.5" x14ac:dyDescent="0.2">
      <c r="A557" s="71" t="s">
        <v>375</v>
      </c>
      <c r="B557" s="62" t="s">
        <v>37</v>
      </c>
      <c r="C557" s="67">
        <v>4</v>
      </c>
      <c r="D557" s="67">
        <v>12</v>
      </c>
      <c r="E557" s="62" t="s">
        <v>226</v>
      </c>
      <c r="F557" s="62" t="s">
        <v>86</v>
      </c>
      <c r="G557" s="64">
        <v>2.5</v>
      </c>
      <c r="H557" s="64">
        <v>0</v>
      </c>
      <c r="I557" s="64">
        <f t="shared" ref="I557" si="202">G557+H557</f>
        <v>2.5</v>
      </c>
    </row>
    <row r="558" spans="1:9" ht="24" x14ac:dyDescent="0.2">
      <c r="A558" s="118" t="s">
        <v>367</v>
      </c>
      <c r="B558" s="11" t="s">
        <v>37</v>
      </c>
      <c r="C558" s="10">
        <v>4</v>
      </c>
      <c r="D558" s="10">
        <v>12</v>
      </c>
      <c r="E558" s="11" t="s">
        <v>226</v>
      </c>
      <c r="F558" s="11" t="s">
        <v>153</v>
      </c>
      <c r="G558" s="23">
        <f t="shared" ref="G558:I559" si="203">G559</f>
        <v>60.5</v>
      </c>
      <c r="H558" s="23">
        <f t="shared" si="203"/>
        <v>0</v>
      </c>
      <c r="I558" s="23">
        <f t="shared" si="203"/>
        <v>60.5</v>
      </c>
    </row>
    <row r="559" spans="1:9" ht="24" x14ac:dyDescent="0.2">
      <c r="A559" s="118" t="s">
        <v>368</v>
      </c>
      <c r="B559" s="11" t="s">
        <v>37</v>
      </c>
      <c r="C559" s="10">
        <v>4</v>
      </c>
      <c r="D559" s="10">
        <v>12</v>
      </c>
      <c r="E559" s="11" t="s">
        <v>226</v>
      </c>
      <c r="F559" s="11" t="s">
        <v>154</v>
      </c>
      <c r="G559" s="23">
        <f t="shared" si="203"/>
        <v>60.5</v>
      </c>
      <c r="H559" s="23">
        <f t="shared" si="203"/>
        <v>0</v>
      </c>
      <c r="I559" s="23">
        <f t="shared" si="203"/>
        <v>60.5</v>
      </c>
    </row>
    <row r="560" spans="1:9" ht="24" x14ac:dyDescent="0.2">
      <c r="A560" s="119" t="s">
        <v>371</v>
      </c>
      <c r="B560" s="62" t="s">
        <v>37</v>
      </c>
      <c r="C560" s="67">
        <v>4</v>
      </c>
      <c r="D560" s="67">
        <v>12</v>
      </c>
      <c r="E560" s="62" t="s">
        <v>226</v>
      </c>
      <c r="F560" s="82" t="s">
        <v>84</v>
      </c>
      <c r="G560" s="64">
        <v>60.5</v>
      </c>
      <c r="H560" s="64">
        <v>0</v>
      </c>
      <c r="I560" s="64">
        <f t="shared" ref="I560" si="204">G560+H560</f>
        <v>60.5</v>
      </c>
    </row>
    <row r="561" spans="1:9" ht="24" x14ac:dyDescent="0.2">
      <c r="A561" s="5" t="s">
        <v>270</v>
      </c>
      <c r="B561" s="11" t="s">
        <v>37</v>
      </c>
      <c r="C561" s="10">
        <v>4</v>
      </c>
      <c r="D561" s="10">
        <v>12</v>
      </c>
      <c r="E561" s="11" t="s">
        <v>227</v>
      </c>
      <c r="F561" s="11"/>
      <c r="G561" s="23">
        <f>G562+G565</f>
        <v>20130.2</v>
      </c>
      <c r="H561" s="23">
        <f>H562+H565</f>
        <v>-19130.2</v>
      </c>
      <c r="I561" s="23">
        <f>I562+I565</f>
        <v>1000</v>
      </c>
    </row>
    <row r="562" spans="1:9" ht="24" hidden="1" x14ac:dyDescent="0.2">
      <c r="A562" s="118" t="s">
        <v>367</v>
      </c>
      <c r="B562" s="11" t="s">
        <v>37</v>
      </c>
      <c r="C562" s="10">
        <v>4</v>
      </c>
      <c r="D562" s="10">
        <v>12</v>
      </c>
      <c r="E562" s="11" t="s">
        <v>227</v>
      </c>
      <c r="F562" s="11" t="s">
        <v>153</v>
      </c>
      <c r="G562" s="23">
        <f t="shared" ref="G562:H563" si="205">G563</f>
        <v>19130.2</v>
      </c>
      <c r="H562" s="23">
        <f t="shared" si="205"/>
        <v>-19130.2</v>
      </c>
      <c r="I562" s="23">
        <f>I563</f>
        <v>0</v>
      </c>
    </row>
    <row r="563" spans="1:9" ht="24" hidden="1" x14ac:dyDescent="0.2">
      <c r="A563" s="118" t="s">
        <v>368</v>
      </c>
      <c r="B563" s="11" t="s">
        <v>37</v>
      </c>
      <c r="C563" s="10">
        <v>4</v>
      </c>
      <c r="D563" s="10">
        <v>12</v>
      </c>
      <c r="E563" s="11" t="s">
        <v>227</v>
      </c>
      <c r="F563" s="11" t="s">
        <v>154</v>
      </c>
      <c r="G563" s="23">
        <f t="shared" si="205"/>
        <v>19130.2</v>
      </c>
      <c r="H563" s="23">
        <f>H564</f>
        <v>-19130.2</v>
      </c>
      <c r="I563" s="23">
        <f>I564</f>
        <v>0</v>
      </c>
    </row>
    <row r="564" spans="1:9" ht="25.5" hidden="1" customHeight="1" x14ac:dyDescent="0.2">
      <c r="A564" s="119" t="s">
        <v>371</v>
      </c>
      <c r="B564" s="62" t="s">
        <v>37</v>
      </c>
      <c r="C564" s="67">
        <v>4</v>
      </c>
      <c r="D564" s="67">
        <v>12</v>
      </c>
      <c r="E564" s="62" t="s">
        <v>227</v>
      </c>
      <c r="F564" s="62" t="s">
        <v>84</v>
      </c>
      <c r="G564" s="64">
        <v>19130.2</v>
      </c>
      <c r="H564" s="64">
        <v>-19130.2</v>
      </c>
      <c r="I564" s="64">
        <f t="shared" ref="I564" si="206">G564+H564</f>
        <v>0</v>
      </c>
    </row>
    <row r="565" spans="1:9" ht="25.5" customHeight="1" x14ac:dyDescent="0.2">
      <c r="A565" s="201" t="s">
        <v>143</v>
      </c>
      <c r="B565" s="11" t="s">
        <v>37</v>
      </c>
      <c r="C565" s="10">
        <v>4</v>
      </c>
      <c r="D565" s="10">
        <v>12</v>
      </c>
      <c r="E565" s="11" t="s">
        <v>227</v>
      </c>
      <c r="F565" s="19" t="s">
        <v>141</v>
      </c>
      <c r="G565" s="32">
        <f>G566</f>
        <v>1000</v>
      </c>
      <c r="H565" s="32">
        <f>H566</f>
        <v>0</v>
      </c>
      <c r="I565" s="32">
        <f>I566</f>
        <v>1000</v>
      </c>
    </row>
    <row r="566" spans="1:9" x14ac:dyDescent="0.2">
      <c r="A566" s="119" t="s">
        <v>506</v>
      </c>
      <c r="B566" s="62" t="s">
        <v>37</v>
      </c>
      <c r="C566" s="67">
        <v>4</v>
      </c>
      <c r="D566" s="67">
        <v>12</v>
      </c>
      <c r="E566" s="62" t="s">
        <v>227</v>
      </c>
      <c r="F566" s="62" t="s">
        <v>505</v>
      </c>
      <c r="G566" s="64">
        <v>1000</v>
      </c>
      <c r="H566" s="64">
        <v>0</v>
      </c>
      <c r="I566" s="64">
        <f>G566+H566</f>
        <v>1000</v>
      </c>
    </row>
    <row r="567" spans="1:9" ht="27.75" customHeight="1" x14ac:dyDescent="0.2">
      <c r="A567" s="5" t="s">
        <v>271</v>
      </c>
      <c r="B567" s="11" t="s">
        <v>37</v>
      </c>
      <c r="C567" s="10">
        <v>4</v>
      </c>
      <c r="D567" s="10">
        <v>12</v>
      </c>
      <c r="E567" s="11" t="s">
        <v>229</v>
      </c>
      <c r="F567" s="84"/>
      <c r="G567" s="23">
        <f>G573+G570</f>
        <v>280</v>
      </c>
      <c r="H567" s="23">
        <f>H573+H570</f>
        <v>0</v>
      </c>
      <c r="I567" s="23">
        <f>I573+I570</f>
        <v>280</v>
      </c>
    </row>
    <row r="568" spans="1:9" ht="48" x14ac:dyDescent="0.2">
      <c r="A568" s="69" t="s">
        <v>384</v>
      </c>
      <c r="B568" s="11" t="s">
        <v>37</v>
      </c>
      <c r="C568" s="10">
        <v>4</v>
      </c>
      <c r="D568" s="10">
        <v>12</v>
      </c>
      <c r="E568" s="11" t="s">
        <v>229</v>
      </c>
      <c r="F568" s="11" t="s">
        <v>151</v>
      </c>
      <c r="G568" s="23">
        <f t="shared" ref="G568:I569" si="207">G569</f>
        <v>3</v>
      </c>
      <c r="H568" s="23">
        <f t="shared" si="207"/>
        <v>0</v>
      </c>
      <c r="I568" s="23">
        <f t="shared" si="207"/>
        <v>3</v>
      </c>
    </row>
    <row r="569" spans="1:9" ht="24" x14ac:dyDescent="0.2">
      <c r="A569" s="5" t="s">
        <v>152</v>
      </c>
      <c r="B569" s="11" t="s">
        <v>37</v>
      </c>
      <c r="C569" s="10">
        <v>4</v>
      </c>
      <c r="D569" s="10">
        <v>12</v>
      </c>
      <c r="E569" s="11" t="s">
        <v>229</v>
      </c>
      <c r="F569" s="11" t="s">
        <v>150</v>
      </c>
      <c r="G569" s="23">
        <f t="shared" si="207"/>
        <v>3</v>
      </c>
      <c r="H569" s="23">
        <f t="shared" si="207"/>
        <v>0</v>
      </c>
      <c r="I569" s="23">
        <f t="shared" si="207"/>
        <v>3</v>
      </c>
    </row>
    <row r="570" spans="1:9" ht="25.5" x14ac:dyDescent="0.2">
      <c r="A570" s="71" t="s">
        <v>375</v>
      </c>
      <c r="B570" s="62" t="s">
        <v>37</v>
      </c>
      <c r="C570" s="67">
        <v>4</v>
      </c>
      <c r="D570" s="67">
        <v>12</v>
      </c>
      <c r="E570" s="62" t="s">
        <v>229</v>
      </c>
      <c r="F570" s="62" t="s">
        <v>86</v>
      </c>
      <c r="G570" s="64">
        <v>3</v>
      </c>
      <c r="H570" s="64">
        <v>0</v>
      </c>
      <c r="I570" s="64">
        <f t="shared" ref="I570" si="208">G570+H570</f>
        <v>3</v>
      </c>
    </row>
    <row r="571" spans="1:9" ht="24" x14ac:dyDescent="0.2">
      <c r="A571" s="118" t="s">
        <v>367</v>
      </c>
      <c r="B571" s="11" t="s">
        <v>37</v>
      </c>
      <c r="C571" s="10">
        <v>4</v>
      </c>
      <c r="D571" s="10">
        <v>12</v>
      </c>
      <c r="E571" s="11" t="s">
        <v>229</v>
      </c>
      <c r="F571" s="11" t="s">
        <v>153</v>
      </c>
      <c r="G571" s="23">
        <f t="shared" ref="G571:I572" si="209">G572</f>
        <v>277</v>
      </c>
      <c r="H571" s="23">
        <f t="shared" si="209"/>
        <v>0</v>
      </c>
      <c r="I571" s="23">
        <f t="shared" si="209"/>
        <v>277</v>
      </c>
    </row>
    <row r="572" spans="1:9" ht="24" x14ac:dyDescent="0.2">
      <c r="A572" s="118" t="s">
        <v>368</v>
      </c>
      <c r="B572" s="11" t="s">
        <v>37</v>
      </c>
      <c r="C572" s="10">
        <v>4</v>
      </c>
      <c r="D572" s="10">
        <v>12</v>
      </c>
      <c r="E572" s="11" t="s">
        <v>229</v>
      </c>
      <c r="F572" s="11" t="s">
        <v>154</v>
      </c>
      <c r="G572" s="23">
        <f t="shared" si="209"/>
        <v>277</v>
      </c>
      <c r="H572" s="23">
        <f t="shared" si="209"/>
        <v>0</v>
      </c>
      <c r="I572" s="23">
        <f t="shared" si="209"/>
        <v>277</v>
      </c>
    </row>
    <row r="573" spans="1:9" ht="24" x14ac:dyDescent="0.2">
      <c r="A573" s="119" t="s">
        <v>371</v>
      </c>
      <c r="B573" s="62" t="s">
        <v>37</v>
      </c>
      <c r="C573" s="67">
        <v>4</v>
      </c>
      <c r="D573" s="67">
        <v>12</v>
      </c>
      <c r="E573" s="62" t="s">
        <v>229</v>
      </c>
      <c r="F573" s="82" t="s">
        <v>84</v>
      </c>
      <c r="G573" s="64">
        <v>277</v>
      </c>
      <c r="H573" s="64">
        <v>0</v>
      </c>
      <c r="I573" s="64">
        <f t="shared" ref="I573" si="210">G573+H573</f>
        <v>277</v>
      </c>
    </row>
    <row r="574" spans="1:9" ht="24" x14ac:dyDescent="0.2">
      <c r="A574" s="5" t="s">
        <v>274</v>
      </c>
      <c r="B574" s="11" t="s">
        <v>37</v>
      </c>
      <c r="C574" s="10">
        <v>4</v>
      </c>
      <c r="D574" s="10">
        <v>12</v>
      </c>
      <c r="E574" s="11" t="s">
        <v>272</v>
      </c>
      <c r="F574" s="84"/>
      <c r="G574" s="23">
        <f>G577</f>
        <v>24</v>
      </c>
      <c r="H574" s="23">
        <f>H577</f>
        <v>0</v>
      </c>
      <c r="I574" s="23">
        <f>I577</f>
        <v>24</v>
      </c>
    </row>
    <row r="575" spans="1:9" ht="24" x14ac:dyDescent="0.2">
      <c r="A575" s="118" t="s">
        <v>367</v>
      </c>
      <c r="B575" s="11" t="s">
        <v>37</v>
      </c>
      <c r="C575" s="10">
        <v>4</v>
      </c>
      <c r="D575" s="10">
        <v>12</v>
      </c>
      <c r="E575" s="11" t="s">
        <v>272</v>
      </c>
      <c r="F575" s="11" t="s">
        <v>153</v>
      </c>
      <c r="G575" s="23">
        <f t="shared" ref="G575:I576" si="211">G576</f>
        <v>24</v>
      </c>
      <c r="H575" s="23">
        <f t="shared" si="211"/>
        <v>0</v>
      </c>
      <c r="I575" s="23">
        <f t="shared" si="211"/>
        <v>24</v>
      </c>
    </row>
    <row r="576" spans="1:9" ht="24" x14ac:dyDescent="0.2">
      <c r="A576" s="118" t="s">
        <v>368</v>
      </c>
      <c r="B576" s="11" t="s">
        <v>37</v>
      </c>
      <c r="C576" s="10">
        <v>4</v>
      </c>
      <c r="D576" s="10">
        <v>12</v>
      </c>
      <c r="E576" s="11" t="s">
        <v>272</v>
      </c>
      <c r="F576" s="11" t="s">
        <v>154</v>
      </c>
      <c r="G576" s="23">
        <f t="shared" si="211"/>
        <v>24</v>
      </c>
      <c r="H576" s="23">
        <f t="shared" si="211"/>
        <v>0</v>
      </c>
      <c r="I576" s="23">
        <f t="shared" si="211"/>
        <v>24</v>
      </c>
    </row>
    <row r="577" spans="1:9" ht="24" x14ac:dyDescent="0.2">
      <c r="A577" s="119" t="s">
        <v>371</v>
      </c>
      <c r="B577" s="62" t="s">
        <v>37</v>
      </c>
      <c r="C577" s="67">
        <v>4</v>
      </c>
      <c r="D577" s="67">
        <v>12</v>
      </c>
      <c r="E577" s="62" t="s">
        <v>272</v>
      </c>
      <c r="F577" s="82" t="s">
        <v>84</v>
      </c>
      <c r="G577" s="64">
        <v>24</v>
      </c>
      <c r="H577" s="64"/>
      <c r="I577" s="64">
        <f t="shared" ref="I577" si="212">G577+H577</f>
        <v>24</v>
      </c>
    </row>
    <row r="578" spans="1:9" x14ac:dyDescent="0.2">
      <c r="A578" s="5" t="s">
        <v>228</v>
      </c>
      <c r="B578" s="11" t="s">
        <v>37</v>
      </c>
      <c r="C578" s="10">
        <v>4</v>
      </c>
      <c r="D578" s="10">
        <v>12</v>
      </c>
      <c r="E578" s="11" t="s">
        <v>273</v>
      </c>
      <c r="F578" s="84"/>
      <c r="G578" s="23">
        <f>G581</f>
        <v>220</v>
      </c>
      <c r="H578" s="23">
        <f>H581</f>
        <v>0</v>
      </c>
      <c r="I578" s="23">
        <f>I581</f>
        <v>220</v>
      </c>
    </row>
    <row r="579" spans="1:9" ht="24" x14ac:dyDescent="0.2">
      <c r="A579" s="118" t="s">
        <v>367</v>
      </c>
      <c r="B579" s="11" t="s">
        <v>37</v>
      </c>
      <c r="C579" s="10">
        <v>4</v>
      </c>
      <c r="D579" s="10">
        <v>12</v>
      </c>
      <c r="E579" s="11" t="s">
        <v>273</v>
      </c>
      <c r="F579" s="11" t="s">
        <v>153</v>
      </c>
      <c r="G579" s="23">
        <f t="shared" ref="G579:I580" si="213">G580</f>
        <v>220</v>
      </c>
      <c r="H579" s="23">
        <f t="shared" si="213"/>
        <v>0</v>
      </c>
      <c r="I579" s="23">
        <f t="shared" si="213"/>
        <v>220</v>
      </c>
    </row>
    <row r="580" spans="1:9" ht="24" x14ac:dyDescent="0.2">
      <c r="A580" s="118" t="s">
        <v>368</v>
      </c>
      <c r="B580" s="11" t="s">
        <v>37</v>
      </c>
      <c r="C580" s="10">
        <v>4</v>
      </c>
      <c r="D580" s="10">
        <v>12</v>
      </c>
      <c r="E580" s="11" t="s">
        <v>273</v>
      </c>
      <c r="F580" s="11" t="s">
        <v>154</v>
      </c>
      <c r="G580" s="23">
        <f t="shared" si="213"/>
        <v>220</v>
      </c>
      <c r="H580" s="23">
        <f t="shared" si="213"/>
        <v>0</v>
      </c>
      <c r="I580" s="23">
        <f t="shared" si="213"/>
        <v>220</v>
      </c>
    </row>
    <row r="581" spans="1:9" ht="24" x14ac:dyDescent="0.2">
      <c r="A581" s="119" t="s">
        <v>371</v>
      </c>
      <c r="B581" s="62" t="s">
        <v>37</v>
      </c>
      <c r="C581" s="67">
        <v>4</v>
      </c>
      <c r="D581" s="67">
        <v>12</v>
      </c>
      <c r="E581" s="62" t="s">
        <v>273</v>
      </c>
      <c r="F581" s="82" t="s">
        <v>84</v>
      </c>
      <c r="G581" s="64">
        <v>220</v>
      </c>
      <c r="H581" s="64"/>
      <c r="I581" s="64">
        <f t="shared" ref="I581" si="214">G581+H581</f>
        <v>220</v>
      </c>
    </row>
    <row r="582" spans="1:9" ht="24" x14ac:dyDescent="0.2">
      <c r="A582" s="50" t="s">
        <v>555</v>
      </c>
      <c r="B582" s="11" t="s">
        <v>37</v>
      </c>
      <c r="C582" s="10">
        <v>4</v>
      </c>
      <c r="D582" s="10">
        <v>12</v>
      </c>
      <c r="E582" s="11" t="s">
        <v>554</v>
      </c>
      <c r="F582" s="84"/>
      <c r="G582" s="23">
        <f>G583</f>
        <v>0</v>
      </c>
      <c r="H582" s="23">
        <f t="shared" ref="H582:I584" si="215">H583</f>
        <v>19130.2</v>
      </c>
      <c r="I582" s="23">
        <f t="shared" si="215"/>
        <v>19130.2</v>
      </c>
    </row>
    <row r="583" spans="1:9" ht="24" x14ac:dyDescent="0.2">
      <c r="A583" s="205" t="s">
        <v>380</v>
      </c>
      <c r="B583" s="11" t="s">
        <v>37</v>
      </c>
      <c r="C583" s="10">
        <v>4</v>
      </c>
      <c r="D583" s="10">
        <v>12</v>
      </c>
      <c r="E583" s="11" t="s">
        <v>554</v>
      </c>
      <c r="F583" s="11" t="s">
        <v>162</v>
      </c>
      <c r="G583" s="23">
        <f>G584</f>
        <v>0</v>
      </c>
      <c r="H583" s="23">
        <f t="shared" si="215"/>
        <v>19130.2</v>
      </c>
      <c r="I583" s="23">
        <f t="shared" si="215"/>
        <v>19130.2</v>
      </c>
    </row>
    <row r="584" spans="1:9" x14ac:dyDescent="0.2">
      <c r="A584" s="5" t="s">
        <v>164</v>
      </c>
      <c r="B584" s="11" t="s">
        <v>37</v>
      </c>
      <c r="C584" s="10">
        <v>4</v>
      </c>
      <c r="D584" s="10">
        <v>12</v>
      </c>
      <c r="E584" s="11" t="s">
        <v>554</v>
      </c>
      <c r="F584" s="11" t="s">
        <v>163</v>
      </c>
      <c r="G584" s="23">
        <f>G585</f>
        <v>0</v>
      </c>
      <c r="H584" s="23">
        <f t="shared" si="215"/>
        <v>19130.2</v>
      </c>
      <c r="I584" s="23">
        <f t="shared" si="215"/>
        <v>19130.2</v>
      </c>
    </row>
    <row r="585" spans="1:9" ht="24" x14ac:dyDescent="0.2">
      <c r="A585" s="206" t="s">
        <v>381</v>
      </c>
      <c r="B585" s="62" t="s">
        <v>37</v>
      </c>
      <c r="C585" s="67">
        <v>4</v>
      </c>
      <c r="D585" s="67">
        <v>12</v>
      </c>
      <c r="E585" s="62" t="s">
        <v>554</v>
      </c>
      <c r="F585" s="62" t="s">
        <v>132</v>
      </c>
      <c r="G585" s="64"/>
      <c r="H585" s="64">
        <f>19095.2+35</f>
        <v>19130.2</v>
      </c>
      <c r="I585" s="64">
        <f>G585+H585</f>
        <v>19130.2</v>
      </c>
    </row>
    <row r="586" spans="1:9" ht="36" x14ac:dyDescent="0.2">
      <c r="A586" s="50" t="s">
        <v>486</v>
      </c>
      <c r="B586" s="11" t="s">
        <v>37</v>
      </c>
      <c r="C586" s="10">
        <v>4</v>
      </c>
      <c r="D586" s="10">
        <v>12</v>
      </c>
      <c r="E586" s="11" t="s">
        <v>485</v>
      </c>
      <c r="F586" s="84"/>
      <c r="G586" s="23">
        <f t="shared" ref="G586:I588" si="216">G587</f>
        <v>119.3</v>
      </c>
      <c r="H586" s="23">
        <f t="shared" si="216"/>
        <v>0</v>
      </c>
      <c r="I586" s="23">
        <f t="shared" si="216"/>
        <v>119.3</v>
      </c>
    </row>
    <row r="587" spans="1:9" ht="24" x14ac:dyDescent="0.2">
      <c r="A587" s="5" t="s">
        <v>146</v>
      </c>
      <c r="B587" s="11" t="s">
        <v>37</v>
      </c>
      <c r="C587" s="10">
        <v>4</v>
      </c>
      <c r="D587" s="10">
        <v>12</v>
      </c>
      <c r="E587" s="11" t="s">
        <v>485</v>
      </c>
      <c r="F587" s="11" t="s">
        <v>144</v>
      </c>
      <c r="G587" s="23">
        <f t="shared" si="216"/>
        <v>119.3</v>
      </c>
      <c r="H587" s="23">
        <f t="shared" si="216"/>
        <v>0</v>
      </c>
      <c r="I587" s="23">
        <f t="shared" si="216"/>
        <v>119.3</v>
      </c>
    </row>
    <row r="588" spans="1:9" x14ac:dyDescent="0.2">
      <c r="A588" s="18" t="s">
        <v>147</v>
      </c>
      <c r="B588" s="11" t="s">
        <v>37</v>
      </c>
      <c r="C588" s="10">
        <v>4</v>
      </c>
      <c r="D588" s="10">
        <v>12</v>
      </c>
      <c r="E588" s="11" t="s">
        <v>485</v>
      </c>
      <c r="F588" s="11" t="s">
        <v>145</v>
      </c>
      <c r="G588" s="23">
        <f t="shared" si="216"/>
        <v>119.3</v>
      </c>
      <c r="H588" s="23">
        <f t="shared" si="216"/>
        <v>0</v>
      </c>
      <c r="I588" s="23">
        <f t="shared" si="216"/>
        <v>119.3</v>
      </c>
    </row>
    <row r="589" spans="1:9" x14ac:dyDescent="0.2">
      <c r="A589" s="24" t="s">
        <v>95</v>
      </c>
      <c r="B589" s="62" t="s">
        <v>37</v>
      </c>
      <c r="C589" s="67">
        <v>4</v>
      </c>
      <c r="D589" s="67">
        <v>12</v>
      </c>
      <c r="E589" s="62" t="s">
        <v>485</v>
      </c>
      <c r="F589" s="62" t="s">
        <v>96</v>
      </c>
      <c r="G589" s="64">
        <v>119.3</v>
      </c>
      <c r="H589" s="64">
        <v>0</v>
      </c>
      <c r="I589" s="64">
        <f>G589+H589</f>
        <v>119.3</v>
      </c>
    </row>
    <row r="590" spans="1:9" ht="36" x14ac:dyDescent="0.2">
      <c r="A590" s="5" t="s">
        <v>443</v>
      </c>
      <c r="B590" s="11" t="s">
        <v>37</v>
      </c>
      <c r="C590" s="10">
        <v>4</v>
      </c>
      <c r="D590" s="10">
        <v>12</v>
      </c>
      <c r="E590" s="11" t="s">
        <v>414</v>
      </c>
      <c r="F590" s="11"/>
      <c r="G590" s="23">
        <f t="shared" ref="G590:I592" si="217">G591</f>
        <v>677.6</v>
      </c>
      <c r="H590" s="23">
        <f t="shared" si="217"/>
        <v>0</v>
      </c>
      <c r="I590" s="23">
        <f t="shared" si="217"/>
        <v>677.6</v>
      </c>
    </row>
    <row r="591" spans="1:9" ht="24" x14ac:dyDescent="0.2">
      <c r="A591" s="5" t="s">
        <v>146</v>
      </c>
      <c r="B591" s="11" t="s">
        <v>37</v>
      </c>
      <c r="C591" s="10">
        <v>4</v>
      </c>
      <c r="D591" s="10">
        <v>12</v>
      </c>
      <c r="E591" s="11" t="s">
        <v>414</v>
      </c>
      <c r="F591" s="11" t="s">
        <v>144</v>
      </c>
      <c r="G591" s="23">
        <f t="shared" si="217"/>
        <v>677.6</v>
      </c>
      <c r="H591" s="23">
        <f t="shared" si="217"/>
        <v>0</v>
      </c>
      <c r="I591" s="23">
        <f t="shared" si="217"/>
        <v>677.6</v>
      </c>
    </row>
    <row r="592" spans="1:9" x14ac:dyDescent="0.2">
      <c r="A592" s="18" t="s">
        <v>147</v>
      </c>
      <c r="B592" s="11" t="s">
        <v>37</v>
      </c>
      <c r="C592" s="10">
        <v>4</v>
      </c>
      <c r="D592" s="10">
        <v>12</v>
      </c>
      <c r="E592" s="11" t="s">
        <v>414</v>
      </c>
      <c r="F592" s="11" t="s">
        <v>145</v>
      </c>
      <c r="G592" s="23">
        <f t="shared" si="217"/>
        <v>677.6</v>
      </c>
      <c r="H592" s="23">
        <f t="shared" si="217"/>
        <v>0</v>
      </c>
      <c r="I592" s="23">
        <f t="shared" si="217"/>
        <v>677.6</v>
      </c>
    </row>
    <row r="593" spans="1:9" x14ac:dyDescent="0.2">
      <c r="A593" s="24" t="s">
        <v>95</v>
      </c>
      <c r="B593" s="62" t="s">
        <v>37</v>
      </c>
      <c r="C593" s="67">
        <v>4</v>
      </c>
      <c r="D593" s="67">
        <v>12</v>
      </c>
      <c r="E593" s="62" t="s">
        <v>414</v>
      </c>
      <c r="F593" s="62" t="s">
        <v>96</v>
      </c>
      <c r="G593" s="64">
        <v>677.6</v>
      </c>
      <c r="H593" s="64"/>
      <c r="I593" s="64">
        <f t="shared" ref="I593" si="218">G593+H593</f>
        <v>677.6</v>
      </c>
    </row>
    <row r="594" spans="1:9" x14ac:dyDescent="0.2">
      <c r="A594" s="39" t="s">
        <v>51</v>
      </c>
      <c r="B594" s="20" t="s">
        <v>37</v>
      </c>
      <c r="C594" s="41">
        <v>7</v>
      </c>
      <c r="D594" s="41">
        <v>0</v>
      </c>
      <c r="E594" s="77" t="s">
        <v>7</v>
      </c>
      <c r="F594" s="20" t="s">
        <v>7</v>
      </c>
      <c r="G594" s="167">
        <f t="shared" ref="G594:I595" si="219">G595</f>
        <v>23584.799999999999</v>
      </c>
      <c r="H594" s="167">
        <f t="shared" si="219"/>
        <v>4303.5</v>
      </c>
      <c r="I594" s="167">
        <f t="shared" si="219"/>
        <v>27888.3</v>
      </c>
    </row>
    <row r="595" spans="1:9" x14ac:dyDescent="0.2">
      <c r="A595" s="5" t="s">
        <v>20</v>
      </c>
      <c r="B595" s="11" t="s">
        <v>37</v>
      </c>
      <c r="C595" s="10">
        <v>7</v>
      </c>
      <c r="D595" s="10">
        <v>2</v>
      </c>
      <c r="E595" s="72" t="s">
        <v>7</v>
      </c>
      <c r="F595" s="11" t="s">
        <v>7</v>
      </c>
      <c r="G595" s="23">
        <f t="shared" si="219"/>
        <v>23584.799999999999</v>
      </c>
      <c r="H595" s="23">
        <f t="shared" si="219"/>
        <v>4303.5</v>
      </c>
      <c r="I595" s="23">
        <f t="shared" si="219"/>
        <v>27888.3</v>
      </c>
    </row>
    <row r="596" spans="1:9" x14ac:dyDescent="0.2">
      <c r="A596" s="5" t="s">
        <v>128</v>
      </c>
      <c r="B596" s="11" t="s">
        <v>37</v>
      </c>
      <c r="C596" s="10">
        <v>7</v>
      </c>
      <c r="D596" s="10">
        <v>2</v>
      </c>
      <c r="E596" s="11" t="s">
        <v>127</v>
      </c>
      <c r="F596" s="11"/>
      <c r="G596" s="23">
        <f>G597+G604+G617+G626+G635+G640+G644</f>
        <v>23584.799999999999</v>
      </c>
      <c r="H596" s="23">
        <f t="shared" ref="H596:I596" si="220">H597+H604+H617+H626+H635+H640+H644</f>
        <v>4303.5</v>
      </c>
      <c r="I596" s="23">
        <f t="shared" si="220"/>
        <v>27888.3</v>
      </c>
    </row>
    <row r="597" spans="1:9" ht="36" x14ac:dyDescent="0.2">
      <c r="A597" s="5" t="s">
        <v>175</v>
      </c>
      <c r="B597" s="11" t="s">
        <v>37</v>
      </c>
      <c r="C597" s="10">
        <v>7</v>
      </c>
      <c r="D597" s="10">
        <v>2</v>
      </c>
      <c r="E597" s="11" t="s">
        <v>176</v>
      </c>
      <c r="F597" s="11"/>
      <c r="G597" s="23">
        <f>G599</f>
        <v>22884.2</v>
      </c>
      <c r="H597" s="23">
        <f>H599</f>
        <v>4303.5</v>
      </c>
      <c r="I597" s="23">
        <f>I599</f>
        <v>27187.7</v>
      </c>
    </row>
    <row r="598" spans="1:9" ht="24" x14ac:dyDescent="0.2">
      <c r="A598" s="5" t="s">
        <v>146</v>
      </c>
      <c r="B598" s="11" t="s">
        <v>37</v>
      </c>
      <c r="C598" s="10">
        <v>7</v>
      </c>
      <c r="D598" s="10">
        <v>2</v>
      </c>
      <c r="E598" s="11" t="s">
        <v>176</v>
      </c>
      <c r="F598" s="11" t="s">
        <v>144</v>
      </c>
      <c r="G598" s="182">
        <f>G599</f>
        <v>22884.2</v>
      </c>
      <c r="H598" s="182">
        <f>H599</f>
        <v>4303.5</v>
      </c>
      <c r="I598" s="182">
        <f>I599</f>
        <v>27187.7</v>
      </c>
    </row>
    <row r="599" spans="1:9" x14ac:dyDescent="0.2">
      <c r="A599" s="5" t="s">
        <v>149</v>
      </c>
      <c r="B599" s="11" t="s">
        <v>37</v>
      </c>
      <c r="C599" s="10">
        <v>7</v>
      </c>
      <c r="D599" s="10">
        <v>2</v>
      </c>
      <c r="E599" s="11" t="s">
        <v>176</v>
      </c>
      <c r="F599" s="11" t="s">
        <v>148</v>
      </c>
      <c r="G599" s="182">
        <f>G600+G603</f>
        <v>22884.2</v>
      </c>
      <c r="H599" s="182">
        <f>H600+H603</f>
        <v>4303.5</v>
      </c>
      <c r="I599" s="182">
        <f>I600+I603</f>
        <v>27187.7</v>
      </c>
    </row>
    <row r="600" spans="1:9" ht="36" x14ac:dyDescent="0.2">
      <c r="A600" s="18" t="s">
        <v>372</v>
      </c>
      <c r="B600" s="19" t="s">
        <v>37</v>
      </c>
      <c r="C600" s="198">
        <v>7</v>
      </c>
      <c r="D600" s="198">
        <v>2</v>
      </c>
      <c r="E600" s="19" t="s">
        <v>176</v>
      </c>
      <c r="F600" s="19" t="s">
        <v>91</v>
      </c>
      <c r="G600" s="32">
        <f>G602+G601</f>
        <v>21214.2</v>
      </c>
      <c r="H600" s="32">
        <f>H602+H601</f>
        <v>1008.8</v>
      </c>
      <c r="I600" s="32">
        <f>I602+I601</f>
        <v>22223</v>
      </c>
    </row>
    <row r="601" spans="1:9" x14ac:dyDescent="0.2">
      <c r="A601" s="24" t="s">
        <v>561</v>
      </c>
      <c r="B601" s="62" t="s">
        <v>37</v>
      </c>
      <c r="C601" s="67">
        <v>7</v>
      </c>
      <c r="D601" s="67">
        <v>2</v>
      </c>
      <c r="E601" s="62" t="s">
        <v>176</v>
      </c>
      <c r="F601" s="62" t="s">
        <v>91</v>
      </c>
      <c r="G601" s="64">
        <v>21214.2</v>
      </c>
      <c r="H601" s="64">
        <v>0</v>
      </c>
      <c r="I601" s="64">
        <f>G601+H601</f>
        <v>21214.2</v>
      </c>
    </row>
    <row r="602" spans="1:9" x14ac:dyDescent="0.2">
      <c r="A602" s="24" t="s">
        <v>531</v>
      </c>
      <c r="B602" s="62" t="s">
        <v>37</v>
      </c>
      <c r="C602" s="67">
        <v>7</v>
      </c>
      <c r="D602" s="67">
        <v>2</v>
      </c>
      <c r="E602" s="62" t="s">
        <v>176</v>
      </c>
      <c r="F602" s="62" t="s">
        <v>91</v>
      </c>
      <c r="G602" s="64"/>
      <c r="H602" s="64">
        <v>1008.8</v>
      </c>
      <c r="I602" s="64">
        <f>G602+H602</f>
        <v>1008.8</v>
      </c>
    </row>
    <row r="603" spans="1:9" x14ac:dyDescent="0.2">
      <c r="A603" s="24" t="s">
        <v>97</v>
      </c>
      <c r="B603" s="62" t="s">
        <v>37</v>
      </c>
      <c r="C603" s="67">
        <v>7</v>
      </c>
      <c r="D603" s="67">
        <v>2</v>
      </c>
      <c r="E603" s="62" t="s">
        <v>176</v>
      </c>
      <c r="F603" s="62" t="s">
        <v>98</v>
      </c>
      <c r="G603" s="183">
        <v>1670</v>
      </c>
      <c r="H603" s="183">
        <f>2770.7+524</f>
        <v>3294.7</v>
      </c>
      <c r="I603" s="64">
        <f t="shared" ref="I603" si="221">G603+H603</f>
        <v>4964.7</v>
      </c>
    </row>
    <row r="604" spans="1:9" x14ac:dyDescent="0.2">
      <c r="A604" s="5" t="s">
        <v>454</v>
      </c>
      <c r="B604" s="11" t="s">
        <v>37</v>
      </c>
      <c r="C604" s="10">
        <v>7</v>
      </c>
      <c r="D604" s="10">
        <v>2</v>
      </c>
      <c r="E604" s="11" t="s">
        <v>195</v>
      </c>
      <c r="F604" s="11"/>
      <c r="G604" s="23">
        <f>G613+G609+G605</f>
        <v>255</v>
      </c>
      <c r="H604" s="23">
        <f>H613+H609+H605</f>
        <v>0</v>
      </c>
      <c r="I604" s="23">
        <f>I613+I609+I605</f>
        <v>255</v>
      </c>
    </row>
    <row r="605" spans="1:9" x14ac:dyDescent="0.2">
      <c r="A605" s="5" t="s">
        <v>199</v>
      </c>
      <c r="B605" s="11" t="s">
        <v>37</v>
      </c>
      <c r="C605" s="10">
        <v>7</v>
      </c>
      <c r="D605" s="10">
        <v>2</v>
      </c>
      <c r="E605" s="11" t="s">
        <v>198</v>
      </c>
      <c r="F605" s="11"/>
      <c r="G605" s="23">
        <f t="shared" ref="G605:I607" si="222">G606</f>
        <v>100</v>
      </c>
      <c r="H605" s="23">
        <f t="shared" si="222"/>
        <v>0</v>
      </c>
      <c r="I605" s="23">
        <f t="shared" si="222"/>
        <v>100</v>
      </c>
    </row>
    <row r="606" spans="1:9" ht="24" x14ac:dyDescent="0.2">
      <c r="A606" s="5" t="s">
        <v>146</v>
      </c>
      <c r="B606" s="11" t="s">
        <v>37</v>
      </c>
      <c r="C606" s="10">
        <v>7</v>
      </c>
      <c r="D606" s="10">
        <v>2</v>
      </c>
      <c r="E606" s="11" t="s">
        <v>198</v>
      </c>
      <c r="F606" s="11" t="s">
        <v>144</v>
      </c>
      <c r="G606" s="23">
        <f t="shared" si="222"/>
        <v>100</v>
      </c>
      <c r="H606" s="23">
        <f t="shared" si="222"/>
        <v>0</v>
      </c>
      <c r="I606" s="23">
        <f t="shared" si="222"/>
        <v>100</v>
      </c>
    </row>
    <row r="607" spans="1:9" x14ac:dyDescent="0.2">
      <c r="A607" s="5" t="s">
        <v>149</v>
      </c>
      <c r="B607" s="11" t="s">
        <v>37</v>
      </c>
      <c r="C607" s="10">
        <v>7</v>
      </c>
      <c r="D607" s="10">
        <v>2</v>
      </c>
      <c r="E607" s="11" t="s">
        <v>198</v>
      </c>
      <c r="F607" s="11" t="s">
        <v>148</v>
      </c>
      <c r="G607" s="23">
        <f t="shared" si="222"/>
        <v>100</v>
      </c>
      <c r="H607" s="23">
        <f t="shared" si="222"/>
        <v>0</v>
      </c>
      <c r="I607" s="23">
        <f t="shared" si="222"/>
        <v>100</v>
      </c>
    </row>
    <row r="608" spans="1:9" x14ac:dyDescent="0.2">
      <c r="A608" s="24" t="s">
        <v>97</v>
      </c>
      <c r="B608" s="62" t="s">
        <v>37</v>
      </c>
      <c r="C608" s="67">
        <v>7</v>
      </c>
      <c r="D608" s="67">
        <v>2</v>
      </c>
      <c r="E608" s="62" t="s">
        <v>198</v>
      </c>
      <c r="F608" s="62" t="s">
        <v>98</v>
      </c>
      <c r="G608" s="64">
        <v>100</v>
      </c>
      <c r="H608" s="64"/>
      <c r="I608" s="64">
        <f t="shared" ref="I608" si="223">G608+H608</f>
        <v>100</v>
      </c>
    </row>
    <row r="609" spans="1:9" ht="48" x14ac:dyDescent="0.2">
      <c r="A609" s="5" t="s">
        <v>440</v>
      </c>
      <c r="B609" s="11" t="s">
        <v>37</v>
      </c>
      <c r="C609" s="10">
        <v>7</v>
      </c>
      <c r="D609" s="10">
        <v>2</v>
      </c>
      <c r="E609" s="11" t="s">
        <v>200</v>
      </c>
      <c r="F609" s="11"/>
      <c r="G609" s="23">
        <f t="shared" ref="G609:I611" si="224">G610</f>
        <v>55</v>
      </c>
      <c r="H609" s="23">
        <f t="shared" si="224"/>
        <v>0</v>
      </c>
      <c r="I609" s="23">
        <f t="shared" si="224"/>
        <v>55</v>
      </c>
    </row>
    <row r="610" spans="1:9" ht="24" x14ac:dyDescent="0.2">
      <c r="A610" s="5" t="s">
        <v>146</v>
      </c>
      <c r="B610" s="11" t="s">
        <v>37</v>
      </c>
      <c r="C610" s="10">
        <v>7</v>
      </c>
      <c r="D610" s="10">
        <v>2</v>
      </c>
      <c r="E610" s="11" t="s">
        <v>200</v>
      </c>
      <c r="F610" s="11" t="s">
        <v>144</v>
      </c>
      <c r="G610" s="23">
        <f t="shared" si="224"/>
        <v>55</v>
      </c>
      <c r="H610" s="23">
        <f t="shared" si="224"/>
        <v>0</v>
      </c>
      <c r="I610" s="23">
        <f t="shared" si="224"/>
        <v>55</v>
      </c>
    </row>
    <row r="611" spans="1:9" x14ac:dyDescent="0.2">
      <c r="A611" s="5" t="s">
        <v>149</v>
      </c>
      <c r="B611" s="11" t="s">
        <v>37</v>
      </c>
      <c r="C611" s="10">
        <v>7</v>
      </c>
      <c r="D611" s="10">
        <v>2</v>
      </c>
      <c r="E611" s="11" t="s">
        <v>200</v>
      </c>
      <c r="F611" s="11" t="s">
        <v>148</v>
      </c>
      <c r="G611" s="23">
        <f t="shared" si="224"/>
        <v>55</v>
      </c>
      <c r="H611" s="23">
        <f t="shared" si="224"/>
        <v>0</v>
      </c>
      <c r="I611" s="23">
        <f t="shared" si="224"/>
        <v>55</v>
      </c>
    </row>
    <row r="612" spans="1:9" x14ac:dyDescent="0.2">
      <c r="A612" s="24" t="s">
        <v>97</v>
      </c>
      <c r="B612" s="62" t="s">
        <v>37</v>
      </c>
      <c r="C612" s="67">
        <v>7</v>
      </c>
      <c r="D612" s="67">
        <v>2</v>
      </c>
      <c r="E612" s="62" t="s">
        <v>200</v>
      </c>
      <c r="F612" s="62" t="s">
        <v>98</v>
      </c>
      <c r="G612" s="64">
        <v>55</v>
      </c>
      <c r="H612" s="64"/>
      <c r="I612" s="64">
        <f t="shared" ref="I612" si="225">G612+H612</f>
        <v>55</v>
      </c>
    </row>
    <row r="613" spans="1:9" x14ac:dyDescent="0.2">
      <c r="A613" s="5" t="s">
        <v>206</v>
      </c>
      <c r="B613" s="11" t="s">
        <v>37</v>
      </c>
      <c r="C613" s="10">
        <v>7</v>
      </c>
      <c r="D613" s="10">
        <v>2</v>
      </c>
      <c r="E613" s="11" t="s">
        <v>203</v>
      </c>
      <c r="F613" s="11"/>
      <c r="G613" s="23">
        <f t="shared" ref="G613:I615" si="226">G614</f>
        <v>100</v>
      </c>
      <c r="H613" s="23">
        <f t="shared" si="226"/>
        <v>0</v>
      </c>
      <c r="I613" s="23">
        <f t="shared" si="226"/>
        <v>100</v>
      </c>
    </row>
    <row r="614" spans="1:9" ht="24" x14ac:dyDescent="0.2">
      <c r="A614" s="5" t="s">
        <v>146</v>
      </c>
      <c r="B614" s="11" t="s">
        <v>37</v>
      </c>
      <c r="C614" s="10">
        <v>7</v>
      </c>
      <c r="D614" s="10">
        <v>2</v>
      </c>
      <c r="E614" s="11" t="s">
        <v>203</v>
      </c>
      <c r="F614" s="11" t="s">
        <v>144</v>
      </c>
      <c r="G614" s="23">
        <f t="shared" si="226"/>
        <v>100</v>
      </c>
      <c r="H614" s="23">
        <f t="shared" si="226"/>
        <v>0</v>
      </c>
      <c r="I614" s="23">
        <f t="shared" si="226"/>
        <v>100</v>
      </c>
    </row>
    <row r="615" spans="1:9" x14ac:dyDescent="0.2">
      <c r="A615" s="5" t="s">
        <v>149</v>
      </c>
      <c r="B615" s="11" t="s">
        <v>37</v>
      </c>
      <c r="C615" s="10">
        <v>7</v>
      </c>
      <c r="D615" s="10">
        <v>2</v>
      </c>
      <c r="E615" s="11" t="s">
        <v>203</v>
      </c>
      <c r="F615" s="11" t="s">
        <v>148</v>
      </c>
      <c r="G615" s="23">
        <f t="shared" si="226"/>
        <v>100</v>
      </c>
      <c r="H615" s="23">
        <f t="shared" si="226"/>
        <v>0</v>
      </c>
      <c r="I615" s="23">
        <f t="shared" si="226"/>
        <v>100</v>
      </c>
    </row>
    <row r="616" spans="1:9" x14ac:dyDescent="0.2">
      <c r="A616" s="24" t="s">
        <v>97</v>
      </c>
      <c r="B616" s="62" t="s">
        <v>37</v>
      </c>
      <c r="C616" s="67">
        <v>7</v>
      </c>
      <c r="D616" s="67">
        <v>2</v>
      </c>
      <c r="E616" s="62" t="s">
        <v>203</v>
      </c>
      <c r="F616" s="62" t="s">
        <v>98</v>
      </c>
      <c r="G616" s="64">
        <v>100</v>
      </c>
      <c r="H616" s="64"/>
      <c r="I616" s="64">
        <f t="shared" ref="I616" si="227">G616+H616</f>
        <v>100</v>
      </c>
    </row>
    <row r="617" spans="1:9" ht="24" x14ac:dyDescent="0.2">
      <c r="A617" s="5" t="s">
        <v>455</v>
      </c>
      <c r="B617" s="11" t="s">
        <v>37</v>
      </c>
      <c r="C617" s="10">
        <v>7</v>
      </c>
      <c r="D617" s="10">
        <v>2</v>
      </c>
      <c r="E617" s="11" t="s">
        <v>207</v>
      </c>
      <c r="F617" s="11"/>
      <c r="G617" s="23">
        <f>G622+G618</f>
        <v>78</v>
      </c>
      <c r="H617" s="23">
        <f>H622+H618</f>
        <v>0</v>
      </c>
      <c r="I617" s="23">
        <f>I622+I618</f>
        <v>78</v>
      </c>
    </row>
    <row r="618" spans="1:9" ht="24" x14ac:dyDescent="0.2">
      <c r="A618" s="5" t="s">
        <v>209</v>
      </c>
      <c r="B618" s="11" t="s">
        <v>37</v>
      </c>
      <c r="C618" s="10">
        <v>7</v>
      </c>
      <c r="D618" s="10">
        <v>2</v>
      </c>
      <c r="E618" s="11" t="s">
        <v>208</v>
      </c>
      <c r="F618" s="11"/>
      <c r="G618" s="23">
        <f t="shared" ref="G618:I620" si="228">G619</f>
        <v>30</v>
      </c>
      <c r="H618" s="23">
        <f t="shared" si="228"/>
        <v>0</v>
      </c>
      <c r="I618" s="23">
        <f t="shared" si="228"/>
        <v>30</v>
      </c>
    </row>
    <row r="619" spans="1:9" ht="24" x14ac:dyDescent="0.2">
      <c r="A619" s="5" t="s">
        <v>146</v>
      </c>
      <c r="B619" s="11" t="s">
        <v>37</v>
      </c>
      <c r="C619" s="10">
        <v>7</v>
      </c>
      <c r="D619" s="10">
        <v>2</v>
      </c>
      <c r="E619" s="11" t="s">
        <v>208</v>
      </c>
      <c r="F619" s="11" t="s">
        <v>144</v>
      </c>
      <c r="G619" s="23">
        <f t="shared" si="228"/>
        <v>30</v>
      </c>
      <c r="H619" s="23">
        <f t="shared" si="228"/>
        <v>0</v>
      </c>
      <c r="I619" s="23">
        <f t="shared" si="228"/>
        <v>30</v>
      </c>
    </row>
    <row r="620" spans="1:9" x14ac:dyDescent="0.2">
      <c r="A620" s="5" t="s">
        <v>149</v>
      </c>
      <c r="B620" s="11" t="s">
        <v>37</v>
      </c>
      <c r="C620" s="10">
        <v>7</v>
      </c>
      <c r="D620" s="10">
        <v>2</v>
      </c>
      <c r="E620" s="11" t="s">
        <v>208</v>
      </c>
      <c r="F620" s="11" t="s">
        <v>148</v>
      </c>
      <c r="G620" s="23">
        <f t="shared" si="228"/>
        <v>30</v>
      </c>
      <c r="H620" s="23">
        <f t="shared" si="228"/>
        <v>0</v>
      </c>
      <c r="I620" s="23">
        <f t="shared" si="228"/>
        <v>30</v>
      </c>
    </row>
    <row r="621" spans="1:9" x14ac:dyDescent="0.2">
      <c r="A621" s="24" t="s">
        <v>97</v>
      </c>
      <c r="B621" s="62" t="s">
        <v>37</v>
      </c>
      <c r="C621" s="67">
        <v>7</v>
      </c>
      <c r="D621" s="67">
        <v>2</v>
      </c>
      <c r="E621" s="62" t="s">
        <v>208</v>
      </c>
      <c r="F621" s="62" t="s">
        <v>98</v>
      </c>
      <c r="G621" s="64">
        <v>30</v>
      </c>
      <c r="H621" s="64"/>
      <c r="I621" s="64">
        <f t="shared" ref="I621" si="229">G621+H621</f>
        <v>30</v>
      </c>
    </row>
    <row r="622" spans="1:9" x14ac:dyDescent="0.2">
      <c r="A622" s="5" t="s">
        <v>211</v>
      </c>
      <c r="B622" s="11" t="s">
        <v>37</v>
      </c>
      <c r="C622" s="10">
        <v>7</v>
      </c>
      <c r="D622" s="10">
        <v>2</v>
      </c>
      <c r="E622" s="11" t="s">
        <v>210</v>
      </c>
      <c r="F622" s="11"/>
      <c r="G622" s="23">
        <f t="shared" ref="G622:I624" si="230">G623</f>
        <v>48</v>
      </c>
      <c r="H622" s="23">
        <f t="shared" si="230"/>
        <v>0</v>
      </c>
      <c r="I622" s="23">
        <f t="shared" si="230"/>
        <v>48</v>
      </c>
    </row>
    <row r="623" spans="1:9" ht="24" x14ac:dyDescent="0.2">
      <c r="A623" s="5" t="s">
        <v>146</v>
      </c>
      <c r="B623" s="11" t="s">
        <v>37</v>
      </c>
      <c r="C623" s="10">
        <v>7</v>
      </c>
      <c r="D623" s="10">
        <v>2</v>
      </c>
      <c r="E623" s="11" t="s">
        <v>210</v>
      </c>
      <c r="F623" s="11" t="s">
        <v>144</v>
      </c>
      <c r="G623" s="23">
        <f t="shared" si="230"/>
        <v>48</v>
      </c>
      <c r="H623" s="23">
        <f t="shared" si="230"/>
        <v>0</v>
      </c>
      <c r="I623" s="23">
        <f t="shared" si="230"/>
        <v>48</v>
      </c>
    </row>
    <row r="624" spans="1:9" x14ac:dyDescent="0.2">
      <c r="A624" s="5" t="s">
        <v>149</v>
      </c>
      <c r="B624" s="11" t="s">
        <v>37</v>
      </c>
      <c r="C624" s="10">
        <v>7</v>
      </c>
      <c r="D624" s="10">
        <v>2</v>
      </c>
      <c r="E624" s="11" t="s">
        <v>210</v>
      </c>
      <c r="F624" s="11" t="s">
        <v>148</v>
      </c>
      <c r="G624" s="23">
        <f t="shared" si="230"/>
        <v>48</v>
      </c>
      <c r="H624" s="23">
        <f t="shared" si="230"/>
        <v>0</v>
      </c>
      <c r="I624" s="23">
        <f t="shared" si="230"/>
        <v>48</v>
      </c>
    </row>
    <row r="625" spans="1:9" x14ac:dyDescent="0.2">
      <c r="A625" s="24" t="s">
        <v>97</v>
      </c>
      <c r="B625" s="62" t="s">
        <v>37</v>
      </c>
      <c r="C625" s="67">
        <v>7</v>
      </c>
      <c r="D625" s="67">
        <v>2</v>
      </c>
      <c r="E625" s="62" t="s">
        <v>210</v>
      </c>
      <c r="F625" s="62" t="s">
        <v>98</v>
      </c>
      <c r="G625" s="64">
        <v>48</v>
      </c>
      <c r="H625" s="64"/>
      <c r="I625" s="64">
        <f t="shared" ref="I625" si="231">G625+H625</f>
        <v>48</v>
      </c>
    </row>
    <row r="626" spans="1:9" ht="36" x14ac:dyDescent="0.2">
      <c r="A626" s="5" t="s">
        <v>236</v>
      </c>
      <c r="B626" s="11" t="s">
        <v>37</v>
      </c>
      <c r="C626" s="10">
        <v>7</v>
      </c>
      <c r="D626" s="10">
        <v>2</v>
      </c>
      <c r="E626" s="11" t="s">
        <v>232</v>
      </c>
      <c r="F626" s="11"/>
      <c r="G626" s="23">
        <f>G630+G634</f>
        <v>127</v>
      </c>
      <c r="H626" s="23">
        <f>H630+H634</f>
        <v>0</v>
      </c>
      <c r="I626" s="23">
        <f>I630+I634</f>
        <v>127</v>
      </c>
    </row>
    <row r="627" spans="1:9" ht="24" x14ac:dyDescent="0.2">
      <c r="A627" s="5" t="s">
        <v>233</v>
      </c>
      <c r="B627" s="11" t="s">
        <v>37</v>
      </c>
      <c r="C627" s="10">
        <v>7</v>
      </c>
      <c r="D627" s="10">
        <v>2</v>
      </c>
      <c r="E627" s="11" t="s">
        <v>234</v>
      </c>
      <c r="F627" s="11"/>
      <c r="G627" s="23">
        <f t="shared" ref="G627:I629" si="232">G628</f>
        <v>107</v>
      </c>
      <c r="H627" s="23">
        <f t="shared" si="232"/>
        <v>0</v>
      </c>
      <c r="I627" s="23">
        <f t="shared" si="232"/>
        <v>107</v>
      </c>
    </row>
    <row r="628" spans="1:9" ht="24" x14ac:dyDescent="0.2">
      <c r="A628" s="5" t="s">
        <v>146</v>
      </c>
      <c r="B628" s="11" t="s">
        <v>37</v>
      </c>
      <c r="C628" s="10">
        <v>7</v>
      </c>
      <c r="D628" s="10">
        <v>2</v>
      </c>
      <c r="E628" s="11" t="s">
        <v>234</v>
      </c>
      <c r="F628" s="11" t="s">
        <v>144</v>
      </c>
      <c r="G628" s="23">
        <f t="shared" si="232"/>
        <v>107</v>
      </c>
      <c r="H628" s="23">
        <f t="shared" si="232"/>
        <v>0</v>
      </c>
      <c r="I628" s="23">
        <f t="shared" si="232"/>
        <v>107</v>
      </c>
    </row>
    <row r="629" spans="1:9" x14ac:dyDescent="0.2">
      <c r="A629" s="5" t="s">
        <v>149</v>
      </c>
      <c r="B629" s="11" t="s">
        <v>37</v>
      </c>
      <c r="C629" s="10">
        <v>7</v>
      </c>
      <c r="D629" s="10">
        <v>2</v>
      </c>
      <c r="E629" s="11" t="s">
        <v>234</v>
      </c>
      <c r="F629" s="11" t="s">
        <v>148</v>
      </c>
      <c r="G629" s="23">
        <f t="shared" si="232"/>
        <v>107</v>
      </c>
      <c r="H629" s="23">
        <f t="shared" si="232"/>
        <v>0</v>
      </c>
      <c r="I629" s="23">
        <f t="shared" si="232"/>
        <v>107</v>
      </c>
    </row>
    <row r="630" spans="1:9" x14ac:dyDescent="0.2">
      <c r="A630" s="24" t="s">
        <v>97</v>
      </c>
      <c r="B630" s="62" t="s">
        <v>37</v>
      </c>
      <c r="C630" s="67">
        <v>7</v>
      </c>
      <c r="D630" s="67">
        <v>2</v>
      </c>
      <c r="E630" s="62" t="s">
        <v>234</v>
      </c>
      <c r="F630" s="62" t="s">
        <v>98</v>
      </c>
      <c r="G630" s="64">
        <v>107</v>
      </c>
      <c r="H630" s="64"/>
      <c r="I630" s="64">
        <f t="shared" ref="I630" si="233">G630+H630</f>
        <v>107</v>
      </c>
    </row>
    <row r="631" spans="1:9" ht="24" x14ac:dyDescent="0.2">
      <c r="A631" s="5" t="s">
        <v>439</v>
      </c>
      <c r="B631" s="11" t="s">
        <v>37</v>
      </c>
      <c r="C631" s="10">
        <v>7</v>
      </c>
      <c r="D631" s="10">
        <v>2</v>
      </c>
      <c r="E631" s="11" t="s">
        <v>235</v>
      </c>
      <c r="F631" s="11"/>
      <c r="G631" s="23">
        <f t="shared" ref="G631:I633" si="234">G632</f>
        <v>20</v>
      </c>
      <c r="H631" s="23">
        <f t="shared" si="234"/>
        <v>0</v>
      </c>
      <c r="I631" s="23">
        <f t="shared" si="234"/>
        <v>20</v>
      </c>
    </row>
    <row r="632" spans="1:9" ht="24" x14ac:dyDescent="0.2">
      <c r="A632" s="5" t="s">
        <v>146</v>
      </c>
      <c r="B632" s="11" t="s">
        <v>37</v>
      </c>
      <c r="C632" s="10">
        <v>7</v>
      </c>
      <c r="D632" s="10">
        <v>2</v>
      </c>
      <c r="E632" s="11" t="s">
        <v>235</v>
      </c>
      <c r="F632" s="11" t="s">
        <v>144</v>
      </c>
      <c r="G632" s="23">
        <f t="shared" si="234"/>
        <v>20</v>
      </c>
      <c r="H632" s="23">
        <f t="shared" si="234"/>
        <v>0</v>
      </c>
      <c r="I632" s="23">
        <f t="shared" si="234"/>
        <v>20</v>
      </c>
    </row>
    <row r="633" spans="1:9" x14ac:dyDescent="0.2">
      <c r="A633" s="5" t="s">
        <v>149</v>
      </c>
      <c r="B633" s="11" t="s">
        <v>37</v>
      </c>
      <c r="C633" s="10">
        <v>7</v>
      </c>
      <c r="D633" s="10">
        <v>2</v>
      </c>
      <c r="E633" s="11" t="s">
        <v>235</v>
      </c>
      <c r="F633" s="11" t="s">
        <v>148</v>
      </c>
      <c r="G633" s="23">
        <f t="shared" si="234"/>
        <v>20</v>
      </c>
      <c r="H633" s="23">
        <f t="shared" si="234"/>
        <v>0</v>
      </c>
      <c r="I633" s="23">
        <f t="shared" si="234"/>
        <v>20</v>
      </c>
    </row>
    <row r="634" spans="1:9" x14ac:dyDescent="0.2">
      <c r="A634" s="24" t="s">
        <v>97</v>
      </c>
      <c r="B634" s="62" t="s">
        <v>37</v>
      </c>
      <c r="C634" s="67">
        <v>7</v>
      </c>
      <c r="D634" s="67">
        <v>2</v>
      </c>
      <c r="E634" s="62" t="s">
        <v>235</v>
      </c>
      <c r="F634" s="62" t="s">
        <v>98</v>
      </c>
      <c r="G634" s="64">
        <v>20</v>
      </c>
      <c r="H634" s="64"/>
      <c r="I634" s="64">
        <f t="shared" ref="I634" si="235">G634+H634</f>
        <v>20</v>
      </c>
    </row>
    <row r="635" spans="1:9" ht="24" x14ac:dyDescent="0.2">
      <c r="A635" s="5" t="s">
        <v>267</v>
      </c>
      <c r="B635" s="11" t="s">
        <v>37</v>
      </c>
      <c r="C635" s="10">
        <v>7</v>
      </c>
      <c r="D635" s="10">
        <v>2</v>
      </c>
      <c r="E635" s="11" t="s">
        <v>266</v>
      </c>
      <c r="F635" s="11"/>
      <c r="G635" s="23">
        <f>G639</f>
        <v>40</v>
      </c>
      <c r="H635" s="23">
        <f>H639</f>
        <v>0</v>
      </c>
      <c r="I635" s="23">
        <f>I639</f>
        <v>40</v>
      </c>
    </row>
    <row r="636" spans="1:9" ht="36" x14ac:dyDescent="0.2">
      <c r="A636" s="5" t="s">
        <v>231</v>
      </c>
      <c r="B636" s="11" t="s">
        <v>37</v>
      </c>
      <c r="C636" s="10">
        <v>7</v>
      </c>
      <c r="D636" s="10">
        <v>2</v>
      </c>
      <c r="E636" s="11" t="s">
        <v>265</v>
      </c>
      <c r="F636" s="11"/>
      <c r="G636" s="23">
        <f t="shared" ref="G636:I638" si="236">G637</f>
        <v>40</v>
      </c>
      <c r="H636" s="23">
        <f t="shared" si="236"/>
        <v>0</v>
      </c>
      <c r="I636" s="23">
        <f t="shared" si="236"/>
        <v>40</v>
      </c>
    </row>
    <row r="637" spans="1:9" ht="24" x14ac:dyDescent="0.2">
      <c r="A637" s="5" t="s">
        <v>146</v>
      </c>
      <c r="B637" s="11" t="s">
        <v>37</v>
      </c>
      <c r="C637" s="10">
        <v>7</v>
      </c>
      <c r="D637" s="10">
        <v>2</v>
      </c>
      <c r="E637" s="11" t="s">
        <v>265</v>
      </c>
      <c r="F637" s="11" t="s">
        <v>144</v>
      </c>
      <c r="G637" s="23">
        <f t="shared" si="236"/>
        <v>40</v>
      </c>
      <c r="H637" s="23">
        <f t="shared" si="236"/>
        <v>0</v>
      </c>
      <c r="I637" s="23">
        <f t="shared" si="236"/>
        <v>40</v>
      </c>
    </row>
    <row r="638" spans="1:9" x14ac:dyDescent="0.2">
      <c r="A638" s="5" t="s">
        <v>149</v>
      </c>
      <c r="B638" s="11" t="s">
        <v>37</v>
      </c>
      <c r="C638" s="10">
        <v>7</v>
      </c>
      <c r="D638" s="10">
        <v>2</v>
      </c>
      <c r="E638" s="11" t="s">
        <v>265</v>
      </c>
      <c r="F638" s="11" t="s">
        <v>148</v>
      </c>
      <c r="G638" s="23">
        <f t="shared" si="236"/>
        <v>40</v>
      </c>
      <c r="H638" s="23">
        <f t="shared" si="236"/>
        <v>0</v>
      </c>
      <c r="I638" s="23">
        <f t="shared" si="236"/>
        <v>40</v>
      </c>
    </row>
    <row r="639" spans="1:9" x14ac:dyDescent="0.2">
      <c r="A639" s="24" t="s">
        <v>97</v>
      </c>
      <c r="B639" s="62" t="s">
        <v>37</v>
      </c>
      <c r="C639" s="67">
        <v>7</v>
      </c>
      <c r="D639" s="67">
        <v>2</v>
      </c>
      <c r="E639" s="62" t="s">
        <v>265</v>
      </c>
      <c r="F639" s="62" t="s">
        <v>98</v>
      </c>
      <c r="G639" s="64">
        <v>40</v>
      </c>
      <c r="H639" s="64"/>
      <c r="I639" s="64">
        <f t="shared" ref="I639" si="237">G639+H639</f>
        <v>40</v>
      </c>
    </row>
    <row r="640" spans="1:9" s="157" customFormat="1" ht="24" x14ac:dyDescent="0.2">
      <c r="A640" s="5" t="s">
        <v>400</v>
      </c>
      <c r="B640" s="11" t="s">
        <v>37</v>
      </c>
      <c r="C640" s="10">
        <v>7</v>
      </c>
      <c r="D640" s="10">
        <v>2</v>
      </c>
      <c r="E640" s="11" t="s">
        <v>399</v>
      </c>
      <c r="F640" s="11"/>
      <c r="G640" s="23">
        <f t="shared" ref="G640:I642" si="238">G641</f>
        <v>100.3</v>
      </c>
      <c r="H640" s="23">
        <f t="shared" si="238"/>
        <v>0</v>
      </c>
      <c r="I640" s="23">
        <f t="shared" si="238"/>
        <v>100.3</v>
      </c>
    </row>
    <row r="641" spans="1:9" s="157" customFormat="1" ht="24" x14ac:dyDescent="0.2">
      <c r="A641" s="5" t="s">
        <v>146</v>
      </c>
      <c r="B641" s="11" t="s">
        <v>37</v>
      </c>
      <c r="C641" s="10">
        <v>7</v>
      </c>
      <c r="D641" s="10">
        <v>2</v>
      </c>
      <c r="E641" s="11" t="s">
        <v>399</v>
      </c>
      <c r="F641" s="11" t="s">
        <v>144</v>
      </c>
      <c r="G641" s="23">
        <f t="shared" si="238"/>
        <v>100.3</v>
      </c>
      <c r="H641" s="23">
        <f t="shared" si="238"/>
        <v>0</v>
      </c>
      <c r="I641" s="23">
        <f t="shared" si="238"/>
        <v>100.3</v>
      </c>
    </row>
    <row r="642" spans="1:9" s="157" customFormat="1" x14ac:dyDescent="0.2">
      <c r="A642" s="5" t="s">
        <v>149</v>
      </c>
      <c r="B642" s="11" t="s">
        <v>37</v>
      </c>
      <c r="C642" s="10">
        <v>7</v>
      </c>
      <c r="D642" s="10">
        <v>2</v>
      </c>
      <c r="E642" s="11" t="s">
        <v>399</v>
      </c>
      <c r="F642" s="11" t="s">
        <v>148</v>
      </c>
      <c r="G642" s="23">
        <f>G643</f>
        <v>100.3</v>
      </c>
      <c r="H642" s="23">
        <f t="shared" si="238"/>
        <v>0</v>
      </c>
      <c r="I642" s="23">
        <f t="shared" si="238"/>
        <v>100.3</v>
      </c>
    </row>
    <row r="643" spans="1:9" s="157" customFormat="1" x14ac:dyDescent="0.2">
      <c r="A643" s="24" t="s">
        <v>97</v>
      </c>
      <c r="B643" s="62" t="s">
        <v>37</v>
      </c>
      <c r="C643" s="67">
        <v>7</v>
      </c>
      <c r="D643" s="67">
        <v>2</v>
      </c>
      <c r="E643" s="62" t="s">
        <v>399</v>
      </c>
      <c r="F643" s="62" t="s">
        <v>98</v>
      </c>
      <c r="G643" s="64">
        <v>100.3</v>
      </c>
      <c r="H643" s="64">
        <v>0</v>
      </c>
      <c r="I643" s="64">
        <f t="shared" ref="I643" si="239">G643+H643</f>
        <v>100.3</v>
      </c>
    </row>
    <row r="644" spans="1:9" s="157" customFormat="1" ht="24" x14ac:dyDescent="0.2">
      <c r="A644" s="5" t="s">
        <v>400</v>
      </c>
      <c r="B644" s="11" t="s">
        <v>37</v>
      </c>
      <c r="C644" s="10">
        <v>7</v>
      </c>
      <c r="D644" s="10">
        <v>2</v>
      </c>
      <c r="E644" s="11" t="s">
        <v>483</v>
      </c>
      <c r="F644" s="11"/>
      <c r="G644" s="23">
        <f t="shared" ref="G644:I646" si="240">G645</f>
        <v>100.3</v>
      </c>
      <c r="H644" s="23">
        <f t="shared" si="240"/>
        <v>0</v>
      </c>
      <c r="I644" s="23">
        <f t="shared" si="240"/>
        <v>100.3</v>
      </c>
    </row>
    <row r="645" spans="1:9" s="157" customFormat="1" ht="24" x14ac:dyDescent="0.2">
      <c r="A645" s="5" t="s">
        <v>146</v>
      </c>
      <c r="B645" s="11" t="s">
        <v>37</v>
      </c>
      <c r="C645" s="10">
        <v>7</v>
      </c>
      <c r="D645" s="10">
        <v>2</v>
      </c>
      <c r="E645" s="11" t="s">
        <v>483</v>
      </c>
      <c r="F645" s="11" t="s">
        <v>144</v>
      </c>
      <c r="G645" s="23">
        <f t="shared" si="240"/>
        <v>100.3</v>
      </c>
      <c r="H645" s="23">
        <f t="shared" si="240"/>
        <v>0</v>
      </c>
      <c r="I645" s="23">
        <f t="shared" si="240"/>
        <v>100.3</v>
      </c>
    </row>
    <row r="646" spans="1:9" s="157" customFormat="1" x14ac:dyDescent="0.2">
      <c r="A646" s="5" t="s">
        <v>149</v>
      </c>
      <c r="B646" s="11" t="s">
        <v>37</v>
      </c>
      <c r="C646" s="10">
        <v>7</v>
      </c>
      <c r="D646" s="10">
        <v>2</v>
      </c>
      <c r="E646" s="11" t="s">
        <v>483</v>
      </c>
      <c r="F646" s="11" t="s">
        <v>148</v>
      </c>
      <c r="G646" s="23">
        <f>G647</f>
        <v>100.3</v>
      </c>
      <c r="H646" s="23">
        <f t="shared" si="240"/>
        <v>0</v>
      </c>
      <c r="I646" s="23">
        <f t="shared" si="240"/>
        <v>100.3</v>
      </c>
    </row>
    <row r="647" spans="1:9" s="157" customFormat="1" x14ac:dyDescent="0.2">
      <c r="A647" s="24" t="s">
        <v>97</v>
      </c>
      <c r="B647" s="62" t="s">
        <v>37</v>
      </c>
      <c r="C647" s="67">
        <v>7</v>
      </c>
      <c r="D647" s="67">
        <v>2</v>
      </c>
      <c r="E647" s="62" t="s">
        <v>483</v>
      </c>
      <c r="F647" s="62" t="s">
        <v>98</v>
      </c>
      <c r="G647" s="64">
        <v>100.3</v>
      </c>
      <c r="H647" s="64">
        <v>0</v>
      </c>
      <c r="I647" s="64">
        <f t="shared" ref="I647" si="241">G647+H647</f>
        <v>100.3</v>
      </c>
    </row>
    <row r="648" spans="1:9" x14ac:dyDescent="0.2">
      <c r="A648" s="39" t="s">
        <v>68</v>
      </c>
      <c r="B648" s="20" t="s">
        <v>37</v>
      </c>
      <c r="C648" s="41">
        <v>8</v>
      </c>
      <c r="D648" s="41">
        <v>0</v>
      </c>
      <c r="E648" s="77" t="s">
        <v>7</v>
      </c>
      <c r="F648" s="20" t="s">
        <v>7</v>
      </c>
      <c r="G648" s="22">
        <f>G649+G742</f>
        <v>141569.20000000001</v>
      </c>
      <c r="H648" s="22">
        <f>H649+H742</f>
        <v>1208</v>
      </c>
      <c r="I648" s="22">
        <f>I649+I742</f>
        <v>142777.20000000001</v>
      </c>
    </row>
    <row r="649" spans="1:9" x14ac:dyDescent="0.2">
      <c r="A649" s="5" t="s">
        <v>31</v>
      </c>
      <c r="B649" s="11" t="s">
        <v>37</v>
      </c>
      <c r="C649" s="10">
        <v>8</v>
      </c>
      <c r="D649" s="10">
        <v>1</v>
      </c>
      <c r="E649" s="11" t="s">
        <v>7</v>
      </c>
      <c r="F649" s="11" t="s">
        <v>7</v>
      </c>
      <c r="G649" s="23">
        <f>G650</f>
        <v>113180.50000000001</v>
      </c>
      <c r="H649" s="23">
        <f>H650</f>
        <v>1208</v>
      </c>
      <c r="I649" s="23">
        <f>I650</f>
        <v>114388.50000000001</v>
      </c>
    </row>
    <row r="650" spans="1:9" x14ac:dyDescent="0.2">
      <c r="A650" s="5" t="s">
        <v>128</v>
      </c>
      <c r="B650" s="11" t="s">
        <v>37</v>
      </c>
      <c r="C650" s="10">
        <v>8</v>
      </c>
      <c r="D650" s="10">
        <v>1</v>
      </c>
      <c r="E650" s="11" t="s">
        <v>127</v>
      </c>
      <c r="F650" s="11"/>
      <c r="G650" s="23">
        <f>G651+G659+G663+G688+G697+G710+G715+G724+G733+G737+G729</f>
        <v>113180.50000000001</v>
      </c>
      <c r="H650" s="23">
        <f>H651+H659+H663+H688+H697+H710+H715+H724+H733+H737+H729</f>
        <v>1208</v>
      </c>
      <c r="I650" s="23">
        <f>I651+I659+I663+I688+I697+I710+I715+I724+I733+I737+I729</f>
        <v>114388.50000000001</v>
      </c>
    </row>
    <row r="651" spans="1:9" ht="36" x14ac:dyDescent="0.2">
      <c r="A651" s="5" t="s">
        <v>175</v>
      </c>
      <c r="B651" s="11" t="s">
        <v>37</v>
      </c>
      <c r="C651" s="10">
        <v>8</v>
      </c>
      <c r="D651" s="10">
        <v>1</v>
      </c>
      <c r="E651" s="11" t="s">
        <v>176</v>
      </c>
      <c r="F651" s="11"/>
      <c r="G651" s="23">
        <f t="shared" ref="G651:I653" si="242">G652</f>
        <v>85609.1</v>
      </c>
      <c r="H651" s="23">
        <f t="shared" si="242"/>
        <v>1208</v>
      </c>
      <c r="I651" s="23">
        <f t="shared" si="242"/>
        <v>86817.1</v>
      </c>
    </row>
    <row r="652" spans="1:9" ht="24" x14ac:dyDescent="0.2">
      <c r="A652" s="5" t="s">
        <v>146</v>
      </c>
      <c r="B652" s="11" t="s">
        <v>37</v>
      </c>
      <c r="C652" s="10">
        <v>8</v>
      </c>
      <c r="D652" s="10">
        <v>1</v>
      </c>
      <c r="E652" s="11" t="s">
        <v>176</v>
      </c>
      <c r="F652" s="11" t="s">
        <v>144</v>
      </c>
      <c r="G652" s="23">
        <f t="shared" si="242"/>
        <v>85609.1</v>
      </c>
      <c r="H652" s="23">
        <f t="shared" si="242"/>
        <v>1208</v>
      </c>
      <c r="I652" s="23">
        <f t="shared" si="242"/>
        <v>86817.1</v>
      </c>
    </row>
    <row r="653" spans="1:9" x14ac:dyDescent="0.2">
      <c r="A653" s="18" t="s">
        <v>147</v>
      </c>
      <c r="B653" s="11" t="s">
        <v>37</v>
      </c>
      <c r="C653" s="10">
        <v>8</v>
      </c>
      <c r="D653" s="10">
        <v>1</v>
      </c>
      <c r="E653" s="11" t="s">
        <v>176</v>
      </c>
      <c r="F653" s="11" t="s">
        <v>145</v>
      </c>
      <c r="G653" s="23">
        <f t="shared" si="242"/>
        <v>85609.1</v>
      </c>
      <c r="H653" s="23">
        <f>H654+H657</f>
        <v>1208</v>
      </c>
      <c r="I653" s="23">
        <f>I654+I657</f>
        <v>86817.1</v>
      </c>
    </row>
    <row r="654" spans="1:9" ht="36" x14ac:dyDescent="0.2">
      <c r="A654" s="18" t="s">
        <v>373</v>
      </c>
      <c r="B654" s="19" t="s">
        <v>37</v>
      </c>
      <c r="C654" s="198">
        <v>8</v>
      </c>
      <c r="D654" s="198">
        <v>1</v>
      </c>
      <c r="E654" s="19" t="s">
        <v>176</v>
      </c>
      <c r="F654" s="19" t="s">
        <v>94</v>
      </c>
      <c r="G654" s="32">
        <f>G656+G655</f>
        <v>85609.1</v>
      </c>
      <c r="H654" s="32">
        <f>H656+H655</f>
        <v>0</v>
      </c>
      <c r="I654" s="32">
        <f>I656+I655</f>
        <v>85609.1</v>
      </c>
    </row>
    <row r="655" spans="1:9" x14ac:dyDescent="0.2">
      <c r="A655" s="24" t="s">
        <v>561</v>
      </c>
      <c r="B655" s="62" t="s">
        <v>37</v>
      </c>
      <c r="C655" s="67">
        <v>8</v>
      </c>
      <c r="D655" s="67">
        <v>1</v>
      </c>
      <c r="E655" s="62" t="s">
        <v>176</v>
      </c>
      <c r="F655" s="62" t="s">
        <v>94</v>
      </c>
      <c r="G655" s="64">
        <v>85609.1</v>
      </c>
      <c r="H655" s="64">
        <v>-12802.6</v>
      </c>
      <c r="I655" s="64">
        <f>G655+H655</f>
        <v>72806.5</v>
      </c>
    </row>
    <row r="656" spans="1:9" x14ac:dyDescent="0.2">
      <c r="A656" s="24" t="s">
        <v>531</v>
      </c>
      <c r="B656" s="62" t="s">
        <v>37</v>
      </c>
      <c r="C656" s="67">
        <v>8</v>
      </c>
      <c r="D656" s="67">
        <v>1</v>
      </c>
      <c r="E656" s="62" t="s">
        <v>176</v>
      </c>
      <c r="F656" s="62" t="s">
        <v>94</v>
      </c>
      <c r="G656" s="64">
        <v>0</v>
      </c>
      <c r="H656" s="64">
        <v>12802.6</v>
      </c>
      <c r="I656" s="64">
        <f>G656+H656</f>
        <v>12802.6</v>
      </c>
    </row>
    <row r="657" spans="1:9" x14ac:dyDescent="0.2">
      <c r="A657" s="24" t="s">
        <v>95</v>
      </c>
      <c r="B657" s="62" t="s">
        <v>37</v>
      </c>
      <c r="C657" s="67">
        <v>8</v>
      </c>
      <c r="D657" s="67">
        <v>1</v>
      </c>
      <c r="E657" s="62" t="s">
        <v>176</v>
      </c>
      <c r="F657" s="62" t="s">
        <v>96</v>
      </c>
      <c r="G657" s="64"/>
      <c r="H657" s="64">
        <f>2.7+1205.3</f>
        <v>1208</v>
      </c>
      <c r="I657" s="64">
        <f t="shared" ref="I657:I658" si="243">G657+H657</f>
        <v>1208</v>
      </c>
    </row>
    <row r="658" spans="1:9" x14ac:dyDescent="0.2">
      <c r="A658" s="24" t="s">
        <v>497</v>
      </c>
      <c r="B658" s="62" t="s">
        <v>37</v>
      </c>
      <c r="C658" s="67">
        <v>8</v>
      </c>
      <c r="D658" s="67">
        <v>1</v>
      </c>
      <c r="E658" s="62" t="s">
        <v>176</v>
      </c>
      <c r="F658" s="62" t="s">
        <v>96</v>
      </c>
      <c r="G658" s="64"/>
      <c r="H658" s="64">
        <v>2.7</v>
      </c>
      <c r="I658" s="64">
        <f t="shared" si="243"/>
        <v>2.7</v>
      </c>
    </row>
    <row r="659" spans="1:9" ht="24" x14ac:dyDescent="0.2">
      <c r="A659" s="18" t="s">
        <v>517</v>
      </c>
      <c r="B659" s="19" t="s">
        <v>37</v>
      </c>
      <c r="C659" s="198">
        <v>8</v>
      </c>
      <c r="D659" s="198">
        <v>1</v>
      </c>
      <c r="E659" s="19" t="s">
        <v>516</v>
      </c>
      <c r="F659" s="19"/>
      <c r="G659" s="23">
        <f t="shared" ref="G659:I661" si="244">G660</f>
        <v>148.9</v>
      </c>
      <c r="H659" s="23">
        <f t="shared" si="244"/>
        <v>0</v>
      </c>
      <c r="I659" s="23">
        <f t="shared" si="244"/>
        <v>148.9</v>
      </c>
    </row>
    <row r="660" spans="1:9" ht="24" x14ac:dyDescent="0.2">
      <c r="A660" s="5" t="s">
        <v>146</v>
      </c>
      <c r="B660" s="19" t="s">
        <v>37</v>
      </c>
      <c r="C660" s="198">
        <v>8</v>
      </c>
      <c r="D660" s="198">
        <v>1</v>
      </c>
      <c r="E660" s="19" t="s">
        <v>516</v>
      </c>
      <c r="F660" s="11" t="s">
        <v>144</v>
      </c>
      <c r="G660" s="23">
        <f t="shared" si="244"/>
        <v>148.9</v>
      </c>
      <c r="H660" s="23">
        <f t="shared" si="244"/>
        <v>0</v>
      </c>
      <c r="I660" s="23">
        <f t="shared" si="244"/>
        <v>148.9</v>
      </c>
    </row>
    <row r="661" spans="1:9" x14ac:dyDescent="0.2">
      <c r="A661" s="18" t="s">
        <v>147</v>
      </c>
      <c r="B661" s="19" t="s">
        <v>37</v>
      </c>
      <c r="C661" s="198">
        <v>8</v>
      </c>
      <c r="D661" s="198">
        <v>1</v>
      </c>
      <c r="E661" s="19" t="s">
        <v>516</v>
      </c>
      <c r="F661" s="11" t="s">
        <v>145</v>
      </c>
      <c r="G661" s="23">
        <f t="shared" si="244"/>
        <v>148.9</v>
      </c>
      <c r="H661" s="23">
        <f t="shared" si="244"/>
        <v>0</v>
      </c>
      <c r="I661" s="23">
        <f t="shared" si="244"/>
        <v>148.9</v>
      </c>
    </row>
    <row r="662" spans="1:9" x14ac:dyDescent="0.2">
      <c r="A662" s="24" t="s">
        <v>95</v>
      </c>
      <c r="B662" s="62" t="s">
        <v>37</v>
      </c>
      <c r="C662" s="67">
        <v>8</v>
      </c>
      <c r="D662" s="67">
        <v>1</v>
      </c>
      <c r="E662" s="62" t="s">
        <v>516</v>
      </c>
      <c r="F662" s="62" t="s">
        <v>96</v>
      </c>
      <c r="G662" s="64">
        <v>148.9</v>
      </c>
      <c r="H662" s="64">
        <v>0</v>
      </c>
      <c r="I662" s="64">
        <f>G662+H662</f>
        <v>148.9</v>
      </c>
    </row>
    <row r="663" spans="1:9" x14ac:dyDescent="0.2">
      <c r="A663" s="5" t="s">
        <v>454</v>
      </c>
      <c r="B663" s="11" t="s">
        <v>37</v>
      </c>
      <c r="C663" s="10">
        <v>8</v>
      </c>
      <c r="D663" s="10">
        <v>1</v>
      </c>
      <c r="E663" s="11" t="s">
        <v>195</v>
      </c>
      <c r="F663" s="11"/>
      <c r="G663" s="23">
        <f>G667+G671+G675+G679+G683+G687</f>
        <v>6432</v>
      </c>
      <c r="H663" s="23">
        <f>H667+H671+H675+H679+H683+H687</f>
        <v>0</v>
      </c>
      <c r="I663" s="23">
        <f>I667+I671+I675+I679+I683+I687</f>
        <v>6432</v>
      </c>
    </row>
    <row r="664" spans="1:9" x14ac:dyDescent="0.2">
      <c r="A664" s="5" t="s">
        <v>196</v>
      </c>
      <c r="B664" s="11" t="s">
        <v>37</v>
      </c>
      <c r="C664" s="10">
        <v>8</v>
      </c>
      <c r="D664" s="10">
        <v>1</v>
      </c>
      <c r="E664" s="11" t="s">
        <v>197</v>
      </c>
      <c r="F664" s="11"/>
      <c r="G664" s="23">
        <f t="shared" ref="G664:I666" si="245">G665</f>
        <v>377</v>
      </c>
      <c r="H664" s="23">
        <f t="shared" si="245"/>
        <v>0</v>
      </c>
      <c r="I664" s="23">
        <f t="shared" si="245"/>
        <v>377</v>
      </c>
    </row>
    <row r="665" spans="1:9" ht="24" x14ac:dyDescent="0.2">
      <c r="A665" s="5" t="s">
        <v>146</v>
      </c>
      <c r="B665" s="11" t="s">
        <v>37</v>
      </c>
      <c r="C665" s="10">
        <v>8</v>
      </c>
      <c r="D665" s="10">
        <v>1</v>
      </c>
      <c r="E665" s="11" t="s">
        <v>197</v>
      </c>
      <c r="F665" s="11" t="s">
        <v>144</v>
      </c>
      <c r="G665" s="23">
        <f t="shared" si="245"/>
        <v>377</v>
      </c>
      <c r="H665" s="23">
        <f t="shared" si="245"/>
        <v>0</v>
      </c>
      <c r="I665" s="23">
        <f t="shared" si="245"/>
        <v>377</v>
      </c>
    </row>
    <row r="666" spans="1:9" x14ac:dyDescent="0.2">
      <c r="A666" s="18" t="s">
        <v>147</v>
      </c>
      <c r="B666" s="11" t="s">
        <v>37</v>
      </c>
      <c r="C666" s="10">
        <v>8</v>
      </c>
      <c r="D666" s="10">
        <v>1</v>
      </c>
      <c r="E666" s="11" t="s">
        <v>197</v>
      </c>
      <c r="F666" s="11" t="s">
        <v>145</v>
      </c>
      <c r="G666" s="23">
        <f t="shared" si="245"/>
        <v>377</v>
      </c>
      <c r="H666" s="23">
        <f t="shared" si="245"/>
        <v>0</v>
      </c>
      <c r="I666" s="23">
        <f t="shared" si="245"/>
        <v>377</v>
      </c>
    </row>
    <row r="667" spans="1:9" x14ac:dyDescent="0.2">
      <c r="A667" s="24" t="s">
        <v>95</v>
      </c>
      <c r="B667" s="62" t="s">
        <v>37</v>
      </c>
      <c r="C667" s="67">
        <v>8</v>
      </c>
      <c r="D667" s="67">
        <v>1</v>
      </c>
      <c r="E667" s="62" t="s">
        <v>197</v>
      </c>
      <c r="F667" s="62" t="s">
        <v>96</v>
      </c>
      <c r="G667" s="64">
        <v>377</v>
      </c>
      <c r="H667" s="64"/>
      <c r="I667" s="64">
        <f t="shared" ref="I667" si="246">G667+H667</f>
        <v>377</v>
      </c>
    </row>
    <row r="668" spans="1:9" x14ac:dyDescent="0.2">
      <c r="A668" s="5" t="s">
        <v>199</v>
      </c>
      <c r="B668" s="11" t="s">
        <v>37</v>
      </c>
      <c r="C668" s="10">
        <v>8</v>
      </c>
      <c r="D668" s="10">
        <v>1</v>
      </c>
      <c r="E668" s="11" t="s">
        <v>198</v>
      </c>
      <c r="F668" s="11"/>
      <c r="G668" s="23">
        <f t="shared" ref="G668:I670" si="247">G669</f>
        <v>200</v>
      </c>
      <c r="H668" s="23">
        <f t="shared" si="247"/>
        <v>0</v>
      </c>
      <c r="I668" s="23">
        <f t="shared" si="247"/>
        <v>200</v>
      </c>
    </row>
    <row r="669" spans="1:9" ht="24" x14ac:dyDescent="0.2">
      <c r="A669" s="5" t="s">
        <v>146</v>
      </c>
      <c r="B669" s="11" t="s">
        <v>37</v>
      </c>
      <c r="C669" s="10">
        <v>8</v>
      </c>
      <c r="D669" s="10">
        <v>1</v>
      </c>
      <c r="E669" s="11" t="s">
        <v>198</v>
      </c>
      <c r="F669" s="11" t="s">
        <v>144</v>
      </c>
      <c r="G669" s="23">
        <f t="shared" si="247"/>
        <v>200</v>
      </c>
      <c r="H669" s="23">
        <f t="shared" si="247"/>
        <v>0</v>
      </c>
      <c r="I669" s="23">
        <f t="shared" si="247"/>
        <v>200</v>
      </c>
    </row>
    <row r="670" spans="1:9" x14ac:dyDescent="0.2">
      <c r="A670" s="18" t="s">
        <v>147</v>
      </c>
      <c r="B670" s="11" t="s">
        <v>37</v>
      </c>
      <c r="C670" s="10">
        <v>8</v>
      </c>
      <c r="D670" s="10">
        <v>1</v>
      </c>
      <c r="E670" s="11" t="s">
        <v>198</v>
      </c>
      <c r="F670" s="11" t="s">
        <v>145</v>
      </c>
      <c r="G670" s="23">
        <f t="shared" si="247"/>
        <v>200</v>
      </c>
      <c r="H670" s="23">
        <f t="shared" si="247"/>
        <v>0</v>
      </c>
      <c r="I670" s="23">
        <f t="shared" si="247"/>
        <v>200</v>
      </c>
    </row>
    <row r="671" spans="1:9" x14ac:dyDescent="0.2">
      <c r="A671" s="24" t="s">
        <v>95</v>
      </c>
      <c r="B671" s="62" t="s">
        <v>37</v>
      </c>
      <c r="C671" s="67">
        <v>8</v>
      </c>
      <c r="D671" s="67">
        <v>1</v>
      </c>
      <c r="E671" s="62" t="s">
        <v>198</v>
      </c>
      <c r="F671" s="62" t="s">
        <v>96</v>
      </c>
      <c r="G671" s="64">
        <v>200</v>
      </c>
      <c r="H671" s="64"/>
      <c r="I671" s="64">
        <f t="shared" ref="I671" si="248">G671+H671</f>
        <v>200</v>
      </c>
    </row>
    <row r="672" spans="1:9" ht="48" x14ac:dyDescent="0.2">
      <c r="A672" s="5" t="s">
        <v>441</v>
      </c>
      <c r="B672" s="11" t="s">
        <v>37</v>
      </c>
      <c r="C672" s="10">
        <v>8</v>
      </c>
      <c r="D672" s="10">
        <v>1</v>
      </c>
      <c r="E672" s="11" t="s">
        <v>200</v>
      </c>
      <c r="F672" s="11"/>
      <c r="G672" s="23">
        <f t="shared" ref="G672:I674" si="249">G673</f>
        <v>505</v>
      </c>
      <c r="H672" s="23">
        <f t="shared" si="249"/>
        <v>0</v>
      </c>
      <c r="I672" s="23">
        <f t="shared" si="249"/>
        <v>505</v>
      </c>
    </row>
    <row r="673" spans="1:9" ht="24" x14ac:dyDescent="0.2">
      <c r="A673" s="5" t="s">
        <v>146</v>
      </c>
      <c r="B673" s="11" t="s">
        <v>37</v>
      </c>
      <c r="C673" s="10">
        <v>8</v>
      </c>
      <c r="D673" s="10">
        <v>1</v>
      </c>
      <c r="E673" s="11" t="s">
        <v>200</v>
      </c>
      <c r="F673" s="11" t="s">
        <v>144</v>
      </c>
      <c r="G673" s="23">
        <f t="shared" si="249"/>
        <v>505</v>
      </c>
      <c r="H673" s="23">
        <f t="shared" si="249"/>
        <v>0</v>
      </c>
      <c r="I673" s="23">
        <f t="shared" si="249"/>
        <v>505</v>
      </c>
    </row>
    <row r="674" spans="1:9" x14ac:dyDescent="0.2">
      <c r="A674" s="18" t="s">
        <v>147</v>
      </c>
      <c r="B674" s="11" t="s">
        <v>37</v>
      </c>
      <c r="C674" s="10">
        <v>8</v>
      </c>
      <c r="D674" s="10">
        <v>1</v>
      </c>
      <c r="E674" s="11" t="s">
        <v>200</v>
      </c>
      <c r="F674" s="11" t="s">
        <v>145</v>
      </c>
      <c r="G674" s="23">
        <f t="shared" si="249"/>
        <v>505</v>
      </c>
      <c r="H674" s="23">
        <f t="shared" si="249"/>
        <v>0</v>
      </c>
      <c r="I674" s="23">
        <f t="shared" si="249"/>
        <v>505</v>
      </c>
    </row>
    <row r="675" spans="1:9" x14ac:dyDescent="0.2">
      <c r="A675" s="24" t="s">
        <v>95</v>
      </c>
      <c r="B675" s="62" t="s">
        <v>37</v>
      </c>
      <c r="C675" s="67">
        <v>8</v>
      </c>
      <c r="D675" s="67">
        <v>1</v>
      </c>
      <c r="E675" s="62" t="s">
        <v>200</v>
      </c>
      <c r="F675" s="62" t="s">
        <v>96</v>
      </c>
      <c r="G675" s="64">
        <v>505</v>
      </c>
      <c r="H675" s="64"/>
      <c r="I675" s="64">
        <f t="shared" ref="I675" si="250">G675+H675</f>
        <v>505</v>
      </c>
    </row>
    <row r="676" spans="1:9" x14ac:dyDescent="0.2">
      <c r="A676" s="5" t="s">
        <v>204</v>
      </c>
      <c r="B676" s="11" t="s">
        <v>37</v>
      </c>
      <c r="C676" s="10">
        <v>8</v>
      </c>
      <c r="D676" s="10">
        <v>1</v>
      </c>
      <c r="E676" s="11" t="s">
        <v>201</v>
      </c>
      <c r="F676" s="11"/>
      <c r="G676" s="23">
        <f t="shared" ref="G676:I678" si="251">G677</f>
        <v>5</v>
      </c>
      <c r="H676" s="23">
        <f t="shared" si="251"/>
        <v>0</v>
      </c>
      <c r="I676" s="23">
        <f t="shared" si="251"/>
        <v>5</v>
      </c>
    </row>
    <row r="677" spans="1:9" ht="24" x14ac:dyDescent="0.2">
      <c r="A677" s="5" t="s">
        <v>146</v>
      </c>
      <c r="B677" s="11" t="s">
        <v>37</v>
      </c>
      <c r="C677" s="10">
        <v>8</v>
      </c>
      <c r="D677" s="10">
        <v>1</v>
      </c>
      <c r="E677" s="11" t="s">
        <v>201</v>
      </c>
      <c r="F677" s="11" t="s">
        <v>144</v>
      </c>
      <c r="G677" s="23">
        <f t="shared" si="251"/>
        <v>5</v>
      </c>
      <c r="H677" s="23">
        <f t="shared" si="251"/>
        <v>0</v>
      </c>
      <c r="I677" s="23">
        <f t="shared" si="251"/>
        <v>5</v>
      </c>
    </row>
    <row r="678" spans="1:9" x14ac:dyDescent="0.2">
      <c r="A678" s="18" t="s">
        <v>147</v>
      </c>
      <c r="B678" s="11" t="s">
        <v>37</v>
      </c>
      <c r="C678" s="10">
        <v>8</v>
      </c>
      <c r="D678" s="10">
        <v>1</v>
      </c>
      <c r="E678" s="11" t="s">
        <v>201</v>
      </c>
      <c r="F678" s="11" t="s">
        <v>145</v>
      </c>
      <c r="G678" s="23">
        <f t="shared" si="251"/>
        <v>5</v>
      </c>
      <c r="H678" s="23">
        <f t="shared" si="251"/>
        <v>0</v>
      </c>
      <c r="I678" s="23">
        <f t="shared" si="251"/>
        <v>5</v>
      </c>
    </row>
    <row r="679" spans="1:9" x14ac:dyDescent="0.2">
      <c r="A679" s="24" t="s">
        <v>95</v>
      </c>
      <c r="B679" s="62" t="s">
        <v>37</v>
      </c>
      <c r="C679" s="67">
        <v>8</v>
      </c>
      <c r="D679" s="67">
        <v>1</v>
      </c>
      <c r="E679" s="62" t="s">
        <v>201</v>
      </c>
      <c r="F679" s="62" t="s">
        <v>96</v>
      </c>
      <c r="G679" s="64">
        <v>5</v>
      </c>
      <c r="H679" s="64"/>
      <c r="I679" s="64">
        <f t="shared" ref="I679" si="252">G679+H679</f>
        <v>5</v>
      </c>
    </row>
    <row r="680" spans="1:9" ht="24" x14ac:dyDescent="0.2">
      <c r="A680" s="5" t="s">
        <v>205</v>
      </c>
      <c r="B680" s="11" t="s">
        <v>37</v>
      </c>
      <c r="C680" s="10">
        <v>8</v>
      </c>
      <c r="D680" s="10">
        <v>1</v>
      </c>
      <c r="E680" s="11" t="s">
        <v>202</v>
      </c>
      <c r="F680" s="11"/>
      <c r="G680" s="23">
        <f t="shared" ref="G680:I682" si="253">G681</f>
        <v>545</v>
      </c>
      <c r="H680" s="23">
        <f t="shared" si="253"/>
        <v>0</v>
      </c>
      <c r="I680" s="23">
        <f t="shared" si="253"/>
        <v>545</v>
      </c>
    </row>
    <row r="681" spans="1:9" ht="24" x14ac:dyDescent="0.2">
      <c r="A681" s="5" t="s">
        <v>146</v>
      </c>
      <c r="B681" s="11" t="s">
        <v>37</v>
      </c>
      <c r="C681" s="10">
        <v>8</v>
      </c>
      <c r="D681" s="10">
        <v>1</v>
      </c>
      <c r="E681" s="11" t="s">
        <v>202</v>
      </c>
      <c r="F681" s="11" t="s">
        <v>144</v>
      </c>
      <c r="G681" s="23">
        <f t="shared" si="253"/>
        <v>545</v>
      </c>
      <c r="H681" s="23">
        <f t="shared" si="253"/>
        <v>0</v>
      </c>
      <c r="I681" s="23">
        <f t="shared" si="253"/>
        <v>545</v>
      </c>
    </row>
    <row r="682" spans="1:9" x14ac:dyDescent="0.2">
      <c r="A682" s="18" t="s">
        <v>147</v>
      </c>
      <c r="B682" s="11" t="s">
        <v>37</v>
      </c>
      <c r="C682" s="10">
        <v>8</v>
      </c>
      <c r="D682" s="10">
        <v>1</v>
      </c>
      <c r="E682" s="11" t="s">
        <v>202</v>
      </c>
      <c r="F682" s="11" t="s">
        <v>145</v>
      </c>
      <c r="G682" s="23">
        <f t="shared" si="253"/>
        <v>545</v>
      </c>
      <c r="H682" s="23">
        <f t="shared" si="253"/>
        <v>0</v>
      </c>
      <c r="I682" s="23">
        <f t="shared" si="253"/>
        <v>545</v>
      </c>
    </row>
    <row r="683" spans="1:9" x14ac:dyDescent="0.2">
      <c r="A683" s="24" t="s">
        <v>95</v>
      </c>
      <c r="B683" s="62" t="s">
        <v>37</v>
      </c>
      <c r="C683" s="67">
        <v>8</v>
      </c>
      <c r="D683" s="67">
        <v>1</v>
      </c>
      <c r="E683" s="62" t="s">
        <v>202</v>
      </c>
      <c r="F683" s="62" t="s">
        <v>96</v>
      </c>
      <c r="G683" s="64">
        <v>545</v>
      </c>
      <c r="H683" s="64"/>
      <c r="I683" s="64">
        <f t="shared" ref="I683" si="254">G683+H683</f>
        <v>545</v>
      </c>
    </row>
    <row r="684" spans="1:9" x14ac:dyDescent="0.2">
      <c r="A684" s="5" t="s">
        <v>206</v>
      </c>
      <c r="B684" s="11" t="s">
        <v>37</v>
      </c>
      <c r="C684" s="10">
        <v>8</v>
      </c>
      <c r="D684" s="10">
        <v>1</v>
      </c>
      <c r="E684" s="11" t="s">
        <v>203</v>
      </c>
      <c r="F684" s="11"/>
      <c r="G684" s="23">
        <f t="shared" ref="G684:I686" si="255">G685</f>
        <v>4800</v>
      </c>
      <c r="H684" s="23">
        <f t="shared" si="255"/>
        <v>0</v>
      </c>
      <c r="I684" s="23">
        <f t="shared" si="255"/>
        <v>4800</v>
      </c>
    </row>
    <row r="685" spans="1:9" ht="24" x14ac:dyDescent="0.2">
      <c r="A685" s="5" t="s">
        <v>146</v>
      </c>
      <c r="B685" s="11" t="s">
        <v>37</v>
      </c>
      <c r="C685" s="10">
        <v>8</v>
      </c>
      <c r="D685" s="10">
        <v>1</v>
      </c>
      <c r="E685" s="11" t="s">
        <v>203</v>
      </c>
      <c r="F685" s="11" t="s">
        <v>144</v>
      </c>
      <c r="G685" s="23">
        <f t="shared" si="255"/>
        <v>4800</v>
      </c>
      <c r="H685" s="23">
        <f t="shared" si="255"/>
        <v>0</v>
      </c>
      <c r="I685" s="23">
        <f t="shared" si="255"/>
        <v>4800</v>
      </c>
    </row>
    <row r="686" spans="1:9" x14ac:dyDescent="0.2">
      <c r="A686" s="18" t="s">
        <v>147</v>
      </c>
      <c r="B686" s="11" t="s">
        <v>37</v>
      </c>
      <c r="C686" s="10">
        <v>8</v>
      </c>
      <c r="D686" s="10">
        <v>1</v>
      </c>
      <c r="E686" s="11" t="s">
        <v>203</v>
      </c>
      <c r="F686" s="11" t="s">
        <v>145</v>
      </c>
      <c r="G686" s="23">
        <f t="shared" si="255"/>
        <v>4800</v>
      </c>
      <c r="H686" s="23">
        <f t="shared" si="255"/>
        <v>0</v>
      </c>
      <c r="I686" s="23">
        <f t="shared" si="255"/>
        <v>4800</v>
      </c>
    </row>
    <row r="687" spans="1:9" x14ac:dyDescent="0.2">
      <c r="A687" s="24" t="s">
        <v>95</v>
      </c>
      <c r="B687" s="62" t="s">
        <v>37</v>
      </c>
      <c r="C687" s="67">
        <v>8</v>
      </c>
      <c r="D687" s="67">
        <v>1</v>
      </c>
      <c r="E687" s="62" t="s">
        <v>203</v>
      </c>
      <c r="F687" s="62" t="s">
        <v>96</v>
      </c>
      <c r="G687" s="64">
        <v>4800</v>
      </c>
      <c r="H687" s="64"/>
      <c r="I687" s="64">
        <f t="shared" ref="I687" si="256">G687+H687</f>
        <v>4800</v>
      </c>
    </row>
    <row r="688" spans="1:9" ht="24" x14ac:dyDescent="0.2">
      <c r="A688" s="5" t="s">
        <v>455</v>
      </c>
      <c r="B688" s="11" t="s">
        <v>37</v>
      </c>
      <c r="C688" s="10">
        <v>8</v>
      </c>
      <c r="D688" s="10">
        <v>1</v>
      </c>
      <c r="E688" s="11" t="s">
        <v>207</v>
      </c>
      <c r="F688" s="11"/>
      <c r="G688" s="23">
        <f>G692+G696</f>
        <v>310</v>
      </c>
      <c r="H688" s="23">
        <f>H692+H696</f>
        <v>0</v>
      </c>
      <c r="I688" s="23">
        <f>I692+I696</f>
        <v>310</v>
      </c>
    </row>
    <row r="689" spans="1:9" ht="24" x14ac:dyDescent="0.2">
      <c r="A689" s="5" t="s">
        <v>209</v>
      </c>
      <c r="B689" s="11" t="s">
        <v>37</v>
      </c>
      <c r="C689" s="10">
        <v>8</v>
      </c>
      <c r="D689" s="10">
        <v>1</v>
      </c>
      <c r="E689" s="11" t="s">
        <v>208</v>
      </c>
      <c r="F689" s="11"/>
      <c r="G689" s="23">
        <f t="shared" ref="G689:I691" si="257">G690</f>
        <v>30</v>
      </c>
      <c r="H689" s="23">
        <f t="shared" si="257"/>
        <v>0</v>
      </c>
      <c r="I689" s="23">
        <f t="shared" si="257"/>
        <v>30</v>
      </c>
    </row>
    <row r="690" spans="1:9" ht="24" x14ac:dyDescent="0.2">
      <c r="A690" s="5" t="s">
        <v>146</v>
      </c>
      <c r="B690" s="11" t="s">
        <v>37</v>
      </c>
      <c r="C690" s="10">
        <v>8</v>
      </c>
      <c r="D690" s="10">
        <v>1</v>
      </c>
      <c r="E690" s="11" t="s">
        <v>208</v>
      </c>
      <c r="F690" s="11" t="s">
        <v>144</v>
      </c>
      <c r="G690" s="23">
        <f t="shared" si="257"/>
        <v>30</v>
      </c>
      <c r="H690" s="23">
        <f t="shared" si="257"/>
        <v>0</v>
      </c>
      <c r="I690" s="23">
        <f t="shared" si="257"/>
        <v>30</v>
      </c>
    </row>
    <row r="691" spans="1:9" x14ac:dyDescent="0.2">
      <c r="A691" s="18" t="s">
        <v>147</v>
      </c>
      <c r="B691" s="11" t="s">
        <v>37</v>
      </c>
      <c r="C691" s="10">
        <v>8</v>
      </c>
      <c r="D691" s="10">
        <v>1</v>
      </c>
      <c r="E691" s="11" t="s">
        <v>208</v>
      </c>
      <c r="F691" s="11" t="s">
        <v>145</v>
      </c>
      <c r="G691" s="23">
        <f t="shared" si="257"/>
        <v>30</v>
      </c>
      <c r="H691" s="23">
        <f t="shared" si="257"/>
        <v>0</v>
      </c>
      <c r="I691" s="23">
        <f t="shared" si="257"/>
        <v>30</v>
      </c>
    </row>
    <row r="692" spans="1:9" x14ac:dyDescent="0.2">
      <c r="A692" s="24" t="s">
        <v>95</v>
      </c>
      <c r="B692" s="62" t="s">
        <v>37</v>
      </c>
      <c r="C692" s="67">
        <v>8</v>
      </c>
      <c r="D692" s="67">
        <v>1</v>
      </c>
      <c r="E692" s="62" t="s">
        <v>208</v>
      </c>
      <c r="F692" s="62" t="s">
        <v>96</v>
      </c>
      <c r="G692" s="64">
        <v>30</v>
      </c>
      <c r="H692" s="64"/>
      <c r="I692" s="64">
        <f t="shared" ref="I692" si="258">G692+H692</f>
        <v>30</v>
      </c>
    </row>
    <row r="693" spans="1:9" x14ac:dyDescent="0.2">
      <c r="A693" s="5" t="s">
        <v>211</v>
      </c>
      <c r="B693" s="11" t="s">
        <v>37</v>
      </c>
      <c r="C693" s="10">
        <v>8</v>
      </c>
      <c r="D693" s="10">
        <v>1</v>
      </c>
      <c r="E693" s="11" t="s">
        <v>210</v>
      </c>
      <c r="F693" s="11"/>
      <c r="G693" s="23">
        <f t="shared" ref="G693:I695" si="259">G694</f>
        <v>280</v>
      </c>
      <c r="H693" s="23">
        <f t="shared" si="259"/>
        <v>0</v>
      </c>
      <c r="I693" s="23">
        <f t="shared" si="259"/>
        <v>280</v>
      </c>
    </row>
    <row r="694" spans="1:9" ht="24" x14ac:dyDescent="0.2">
      <c r="A694" s="5" t="s">
        <v>146</v>
      </c>
      <c r="B694" s="11" t="s">
        <v>37</v>
      </c>
      <c r="C694" s="10">
        <v>8</v>
      </c>
      <c r="D694" s="10">
        <v>1</v>
      </c>
      <c r="E694" s="11" t="s">
        <v>210</v>
      </c>
      <c r="F694" s="11" t="s">
        <v>144</v>
      </c>
      <c r="G694" s="23">
        <f t="shared" si="259"/>
        <v>280</v>
      </c>
      <c r="H694" s="23">
        <f t="shared" si="259"/>
        <v>0</v>
      </c>
      <c r="I694" s="23">
        <f t="shared" si="259"/>
        <v>280</v>
      </c>
    </row>
    <row r="695" spans="1:9" x14ac:dyDescent="0.2">
      <c r="A695" s="18" t="s">
        <v>147</v>
      </c>
      <c r="B695" s="11" t="s">
        <v>37</v>
      </c>
      <c r="C695" s="10">
        <v>8</v>
      </c>
      <c r="D695" s="10">
        <v>1</v>
      </c>
      <c r="E695" s="11" t="s">
        <v>210</v>
      </c>
      <c r="F695" s="11" t="s">
        <v>145</v>
      </c>
      <c r="G695" s="23">
        <f t="shared" si="259"/>
        <v>280</v>
      </c>
      <c r="H695" s="23">
        <f t="shared" si="259"/>
        <v>0</v>
      </c>
      <c r="I695" s="23">
        <f t="shared" si="259"/>
        <v>280</v>
      </c>
    </row>
    <row r="696" spans="1:9" x14ac:dyDescent="0.2">
      <c r="A696" s="24" t="s">
        <v>95</v>
      </c>
      <c r="B696" s="62" t="s">
        <v>37</v>
      </c>
      <c r="C696" s="67">
        <v>8</v>
      </c>
      <c r="D696" s="67">
        <v>1</v>
      </c>
      <c r="E696" s="62" t="s">
        <v>210</v>
      </c>
      <c r="F696" s="62" t="s">
        <v>96</v>
      </c>
      <c r="G696" s="64">
        <v>280</v>
      </c>
      <c r="H696" s="64"/>
      <c r="I696" s="64">
        <f t="shared" ref="I696" si="260">G696+H696</f>
        <v>280</v>
      </c>
    </row>
    <row r="697" spans="1:9" ht="24" x14ac:dyDescent="0.2">
      <c r="A697" s="5" t="s">
        <v>448</v>
      </c>
      <c r="B697" s="11" t="s">
        <v>37</v>
      </c>
      <c r="C697" s="10">
        <v>8</v>
      </c>
      <c r="D697" s="10">
        <v>1</v>
      </c>
      <c r="E697" s="11" t="s">
        <v>212</v>
      </c>
      <c r="F697" s="11"/>
      <c r="G697" s="23">
        <f>G698+G702+G706</f>
        <v>306.59999999999997</v>
      </c>
      <c r="H697" s="23">
        <f>H698+H702+H706</f>
        <v>0</v>
      </c>
      <c r="I697" s="23">
        <f>I698+I702+I706</f>
        <v>306.59999999999997</v>
      </c>
    </row>
    <row r="698" spans="1:9" x14ac:dyDescent="0.2">
      <c r="A698" s="5" t="s">
        <v>214</v>
      </c>
      <c r="B698" s="11" t="s">
        <v>37</v>
      </c>
      <c r="C698" s="10">
        <v>8</v>
      </c>
      <c r="D698" s="10">
        <v>1</v>
      </c>
      <c r="E698" s="11" t="s">
        <v>213</v>
      </c>
      <c r="F698" s="11"/>
      <c r="G698" s="23">
        <f t="shared" ref="G698:I700" si="261">G699</f>
        <v>215.7</v>
      </c>
      <c r="H698" s="23">
        <f t="shared" si="261"/>
        <v>0</v>
      </c>
      <c r="I698" s="23">
        <f t="shared" si="261"/>
        <v>215.7</v>
      </c>
    </row>
    <row r="699" spans="1:9" ht="24" x14ac:dyDescent="0.2">
      <c r="A699" s="5" t="s">
        <v>146</v>
      </c>
      <c r="B699" s="11" t="s">
        <v>37</v>
      </c>
      <c r="C699" s="10">
        <v>8</v>
      </c>
      <c r="D699" s="10">
        <v>1</v>
      </c>
      <c r="E699" s="11" t="s">
        <v>213</v>
      </c>
      <c r="F699" s="11" t="s">
        <v>144</v>
      </c>
      <c r="G699" s="23">
        <f t="shared" si="261"/>
        <v>215.7</v>
      </c>
      <c r="H699" s="23">
        <f t="shared" si="261"/>
        <v>0</v>
      </c>
      <c r="I699" s="23">
        <f t="shared" si="261"/>
        <v>215.7</v>
      </c>
    </row>
    <row r="700" spans="1:9" x14ac:dyDescent="0.2">
      <c r="A700" s="18" t="s">
        <v>147</v>
      </c>
      <c r="B700" s="11" t="s">
        <v>37</v>
      </c>
      <c r="C700" s="10">
        <v>8</v>
      </c>
      <c r="D700" s="10">
        <v>1</v>
      </c>
      <c r="E700" s="11" t="s">
        <v>213</v>
      </c>
      <c r="F700" s="11" t="s">
        <v>145</v>
      </c>
      <c r="G700" s="23">
        <f t="shared" si="261"/>
        <v>215.7</v>
      </c>
      <c r="H700" s="23">
        <f t="shared" si="261"/>
        <v>0</v>
      </c>
      <c r="I700" s="23">
        <f t="shared" si="261"/>
        <v>215.7</v>
      </c>
    </row>
    <row r="701" spans="1:9" x14ac:dyDescent="0.2">
      <c r="A701" s="24" t="s">
        <v>95</v>
      </c>
      <c r="B701" s="62" t="s">
        <v>37</v>
      </c>
      <c r="C701" s="67">
        <v>8</v>
      </c>
      <c r="D701" s="67">
        <v>1</v>
      </c>
      <c r="E701" s="62" t="s">
        <v>213</v>
      </c>
      <c r="F701" s="62" t="s">
        <v>96</v>
      </c>
      <c r="G701" s="64">
        <v>215.7</v>
      </c>
      <c r="H701" s="64"/>
      <c r="I701" s="64">
        <f t="shared" ref="I701" si="262">G701+H701</f>
        <v>215.7</v>
      </c>
    </row>
    <row r="702" spans="1:9" ht="24" x14ac:dyDescent="0.2">
      <c r="A702" s="5" t="s">
        <v>217</v>
      </c>
      <c r="B702" s="11" t="s">
        <v>37</v>
      </c>
      <c r="C702" s="10">
        <v>8</v>
      </c>
      <c r="D702" s="10">
        <v>1</v>
      </c>
      <c r="E702" s="11" t="s">
        <v>218</v>
      </c>
      <c r="F702" s="11"/>
      <c r="G702" s="23">
        <f t="shared" ref="G702:I704" si="263">G703</f>
        <v>3.2</v>
      </c>
      <c r="H702" s="23">
        <f t="shared" si="263"/>
        <v>0</v>
      </c>
      <c r="I702" s="23">
        <f t="shared" si="263"/>
        <v>3.2</v>
      </c>
    </row>
    <row r="703" spans="1:9" ht="24" x14ac:dyDescent="0.2">
      <c r="A703" s="5" t="s">
        <v>146</v>
      </c>
      <c r="B703" s="11" t="s">
        <v>37</v>
      </c>
      <c r="C703" s="10">
        <v>8</v>
      </c>
      <c r="D703" s="10">
        <v>1</v>
      </c>
      <c r="E703" s="11" t="s">
        <v>218</v>
      </c>
      <c r="F703" s="11" t="s">
        <v>144</v>
      </c>
      <c r="G703" s="23">
        <f t="shared" si="263"/>
        <v>3.2</v>
      </c>
      <c r="H703" s="23">
        <f t="shared" si="263"/>
        <v>0</v>
      </c>
      <c r="I703" s="23">
        <f t="shared" si="263"/>
        <v>3.2</v>
      </c>
    </row>
    <row r="704" spans="1:9" x14ac:dyDescent="0.2">
      <c r="A704" s="18" t="s">
        <v>147</v>
      </c>
      <c r="B704" s="11" t="s">
        <v>37</v>
      </c>
      <c r="C704" s="10">
        <v>8</v>
      </c>
      <c r="D704" s="10">
        <v>1</v>
      </c>
      <c r="E704" s="11" t="s">
        <v>218</v>
      </c>
      <c r="F704" s="11" t="s">
        <v>145</v>
      </c>
      <c r="G704" s="23">
        <f t="shared" si="263"/>
        <v>3.2</v>
      </c>
      <c r="H704" s="23">
        <f t="shared" si="263"/>
        <v>0</v>
      </c>
      <c r="I704" s="23">
        <f t="shared" si="263"/>
        <v>3.2</v>
      </c>
    </row>
    <row r="705" spans="1:9" x14ac:dyDescent="0.2">
      <c r="A705" s="24" t="s">
        <v>95</v>
      </c>
      <c r="B705" s="62" t="s">
        <v>37</v>
      </c>
      <c r="C705" s="67">
        <v>8</v>
      </c>
      <c r="D705" s="67">
        <v>1</v>
      </c>
      <c r="E705" s="62" t="s">
        <v>218</v>
      </c>
      <c r="F705" s="62" t="s">
        <v>96</v>
      </c>
      <c r="G705" s="64">
        <v>3.2</v>
      </c>
      <c r="H705" s="64"/>
      <c r="I705" s="64">
        <f t="shared" ref="I705" si="264">G705+H705</f>
        <v>3.2</v>
      </c>
    </row>
    <row r="706" spans="1:9" x14ac:dyDescent="0.2">
      <c r="A706" s="5" t="s">
        <v>450</v>
      </c>
      <c r="B706" s="11" t="s">
        <v>37</v>
      </c>
      <c r="C706" s="10">
        <v>8</v>
      </c>
      <c r="D706" s="10">
        <v>1</v>
      </c>
      <c r="E706" s="11" t="s">
        <v>219</v>
      </c>
      <c r="F706" s="11"/>
      <c r="G706" s="23">
        <f t="shared" ref="G706:I708" si="265">G707</f>
        <v>87.7</v>
      </c>
      <c r="H706" s="23">
        <f t="shared" si="265"/>
        <v>0</v>
      </c>
      <c r="I706" s="23">
        <f t="shared" si="265"/>
        <v>87.7</v>
      </c>
    </row>
    <row r="707" spans="1:9" ht="24" x14ac:dyDescent="0.2">
      <c r="A707" s="5" t="s">
        <v>146</v>
      </c>
      <c r="B707" s="11" t="s">
        <v>37</v>
      </c>
      <c r="C707" s="10">
        <v>8</v>
      </c>
      <c r="D707" s="10">
        <v>1</v>
      </c>
      <c r="E707" s="11" t="s">
        <v>219</v>
      </c>
      <c r="F707" s="11" t="s">
        <v>144</v>
      </c>
      <c r="G707" s="23">
        <f t="shared" si="265"/>
        <v>87.7</v>
      </c>
      <c r="H707" s="23">
        <f t="shared" si="265"/>
        <v>0</v>
      </c>
      <c r="I707" s="23">
        <f t="shared" si="265"/>
        <v>87.7</v>
      </c>
    </row>
    <row r="708" spans="1:9" x14ac:dyDescent="0.2">
      <c r="A708" s="18" t="s">
        <v>147</v>
      </c>
      <c r="B708" s="11" t="s">
        <v>37</v>
      </c>
      <c r="C708" s="10">
        <v>8</v>
      </c>
      <c r="D708" s="10">
        <v>1</v>
      </c>
      <c r="E708" s="11" t="s">
        <v>219</v>
      </c>
      <c r="F708" s="11" t="s">
        <v>145</v>
      </c>
      <c r="G708" s="23">
        <f t="shared" si="265"/>
        <v>87.7</v>
      </c>
      <c r="H708" s="23">
        <f t="shared" si="265"/>
        <v>0</v>
      </c>
      <c r="I708" s="23">
        <f t="shared" si="265"/>
        <v>87.7</v>
      </c>
    </row>
    <row r="709" spans="1:9" x14ac:dyDescent="0.2">
      <c r="A709" s="24" t="s">
        <v>95</v>
      </c>
      <c r="B709" s="62" t="s">
        <v>37</v>
      </c>
      <c r="C709" s="67">
        <v>8</v>
      </c>
      <c r="D709" s="67">
        <v>1</v>
      </c>
      <c r="E709" s="62" t="s">
        <v>219</v>
      </c>
      <c r="F709" s="62" t="s">
        <v>96</v>
      </c>
      <c r="G709" s="64">
        <v>87.7</v>
      </c>
      <c r="H709" s="64"/>
      <c r="I709" s="64">
        <f t="shared" ref="I709" si="266">G709+H709</f>
        <v>87.7</v>
      </c>
    </row>
    <row r="710" spans="1:9" hidden="1" x14ac:dyDescent="0.2">
      <c r="A710" s="5" t="s">
        <v>187</v>
      </c>
      <c r="B710" s="11" t="s">
        <v>37</v>
      </c>
      <c r="C710" s="10">
        <v>8</v>
      </c>
      <c r="D710" s="10">
        <v>1</v>
      </c>
      <c r="E710" s="11" t="s">
        <v>224</v>
      </c>
      <c r="F710" s="11"/>
      <c r="G710" s="23">
        <f>G711</f>
        <v>11130.1</v>
      </c>
      <c r="H710" s="23">
        <f t="shared" ref="H710:I710" si="267">H711</f>
        <v>-11130.1</v>
      </c>
      <c r="I710" s="23">
        <f t="shared" si="267"/>
        <v>0</v>
      </c>
    </row>
    <row r="711" spans="1:9" ht="24" hidden="1" x14ac:dyDescent="0.2">
      <c r="A711" s="5" t="s">
        <v>270</v>
      </c>
      <c r="B711" s="11" t="s">
        <v>37</v>
      </c>
      <c r="C711" s="10">
        <v>8</v>
      </c>
      <c r="D711" s="10">
        <v>1</v>
      </c>
      <c r="E711" s="11" t="s">
        <v>227</v>
      </c>
      <c r="F711" s="11"/>
      <c r="G711" s="23">
        <f>G714</f>
        <v>11130.1</v>
      </c>
      <c r="H711" s="23">
        <f>H712</f>
        <v>-11130.1</v>
      </c>
      <c r="I711" s="23">
        <f>I712</f>
        <v>0</v>
      </c>
    </row>
    <row r="712" spans="1:9" ht="24" hidden="1" x14ac:dyDescent="0.2">
      <c r="A712" s="118" t="s">
        <v>367</v>
      </c>
      <c r="B712" s="11" t="s">
        <v>37</v>
      </c>
      <c r="C712" s="10">
        <v>8</v>
      </c>
      <c r="D712" s="10">
        <v>1</v>
      </c>
      <c r="E712" s="11" t="s">
        <v>227</v>
      </c>
      <c r="F712" s="11" t="s">
        <v>153</v>
      </c>
      <c r="G712" s="23">
        <f t="shared" ref="G712:I713" si="268">G713</f>
        <v>11130.1</v>
      </c>
      <c r="H712" s="23">
        <f t="shared" si="268"/>
        <v>-11130.1</v>
      </c>
      <c r="I712" s="23">
        <f t="shared" si="268"/>
        <v>0</v>
      </c>
    </row>
    <row r="713" spans="1:9" ht="24" hidden="1" x14ac:dyDescent="0.2">
      <c r="A713" s="118" t="s">
        <v>368</v>
      </c>
      <c r="B713" s="11" t="s">
        <v>37</v>
      </c>
      <c r="C713" s="10">
        <v>8</v>
      </c>
      <c r="D713" s="10">
        <v>1</v>
      </c>
      <c r="E713" s="11" t="s">
        <v>227</v>
      </c>
      <c r="F713" s="11" t="s">
        <v>154</v>
      </c>
      <c r="G713" s="23">
        <f t="shared" si="268"/>
        <v>11130.1</v>
      </c>
      <c r="H713" s="23">
        <f>H714</f>
        <v>-11130.1</v>
      </c>
      <c r="I713" s="23">
        <f>I714</f>
        <v>0</v>
      </c>
    </row>
    <row r="714" spans="1:9" ht="25.5" hidden="1" customHeight="1" x14ac:dyDescent="0.2">
      <c r="A714" s="119" t="s">
        <v>371</v>
      </c>
      <c r="B714" s="62" t="s">
        <v>37</v>
      </c>
      <c r="C714" s="67">
        <v>8</v>
      </c>
      <c r="D714" s="67">
        <v>1</v>
      </c>
      <c r="E714" s="62" t="s">
        <v>227</v>
      </c>
      <c r="F714" s="62" t="s">
        <v>84</v>
      </c>
      <c r="G714" s="64">
        <v>11130.1</v>
      </c>
      <c r="H714" s="64">
        <v>-11130.1</v>
      </c>
      <c r="I714" s="64">
        <f t="shared" ref="I714" si="269">G714+H714</f>
        <v>0</v>
      </c>
    </row>
    <row r="715" spans="1:9" ht="36" x14ac:dyDescent="0.2">
      <c r="A715" s="5" t="s">
        <v>236</v>
      </c>
      <c r="B715" s="11" t="s">
        <v>37</v>
      </c>
      <c r="C715" s="10">
        <v>8</v>
      </c>
      <c r="D715" s="10">
        <v>1</v>
      </c>
      <c r="E715" s="11" t="s">
        <v>232</v>
      </c>
      <c r="F715" s="11"/>
      <c r="G715" s="23">
        <f>G716+G720</f>
        <v>246.5</v>
      </c>
      <c r="H715" s="23">
        <f>H716+H720</f>
        <v>0</v>
      </c>
      <c r="I715" s="23">
        <f>I716+I720</f>
        <v>246.5</v>
      </c>
    </row>
    <row r="716" spans="1:9" ht="24" x14ac:dyDescent="0.2">
      <c r="A716" s="5" t="s">
        <v>233</v>
      </c>
      <c r="B716" s="11" t="s">
        <v>37</v>
      </c>
      <c r="C716" s="10">
        <v>8</v>
      </c>
      <c r="D716" s="10">
        <v>1</v>
      </c>
      <c r="E716" s="11" t="s">
        <v>234</v>
      </c>
      <c r="F716" s="11"/>
      <c r="G716" s="23">
        <f t="shared" ref="G716:I718" si="270">G717</f>
        <v>243.5</v>
      </c>
      <c r="H716" s="23">
        <f t="shared" si="270"/>
        <v>0</v>
      </c>
      <c r="I716" s="23">
        <f t="shared" si="270"/>
        <v>243.5</v>
      </c>
    </row>
    <row r="717" spans="1:9" ht="24" x14ac:dyDescent="0.2">
      <c r="A717" s="5" t="s">
        <v>146</v>
      </c>
      <c r="B717" s="11" t="s">
        <v>37</v>
      </c>
      <c r="C717" s="10">
        <v>8</v>
      </c>
      <c r="D717" s="10">
        <v>1</v>
      </c>
      <c r="E717" s="11" t="s">
        <v>234</v>
      </c>
      <c r="F717" s="11" t="s">
        <v>144</v>
      </c>
      <c r="G717" s="23">
        <f t="shared" si="270"/>
        <v>243.5</v>
      </c>
      <c r="H717" s="23">
        <f t="shared" si="270"/>
        <v>0</v>
      </c>
      <c r="I717" s="23">
        <f t="shared" si="270"/>
        <v>243.5</v>
      </c>
    </row>
    <row r="718" spans="1:9" x14ac:dyDescent="0.2">
      <c r="A718" s="18" t="s">
        <v>147</v>
      </c>
      <c r="B718" s="11" t="s">
        <v>37</v>
      </c>
      <c r="C718" s="10">
        <v>8</v>
      </c>
      <c r="D718" s="10">
        <v>1</v>
      </c>
      <c r="E718" s="11" t="s">
        <v>234</v>
      </c>
      <c r="F718" s="11" t="s">
        <v>145</v>
      </c>
      <c r="G718" s="23">
        <f t="shared" si="270"/>
        <v>243.5</v>
      </c>
      <c r="H718" s="23">
        <f t="shared" si="270"/>
        <v>0</v>
      </c>
      <c r="I718" s="23">
        <f t="shared" si="270"/>
        <v>243.5</v>
      </c>
    </row>
    <row r="719" spans="1:9" x14ac:dyDescent="0.2">
      <c r="A719" s="24" t="s">
        <v>95</v>
      </c>
      <c r="B719" s="62" t="s">
        <v>37</v>
      </c>
      <c r="C719" s="67">
        <v>8</v>
      </c>
      <c r="D719" s="67">
        <v>1</v>
      </c>
      <c r="E719" s="62" t="s">
        <v>234</v>
      </c>
      <c r="F719" s="62" t="s">
        <v>96</v>
      </c>
      <c r="G719" s="64">
        <v>243.5</v>
      </c>
      <c r="H719" s="64"/>
      <c r="I719" s="64">
        <f t="shared" ref="I719" si="271">G719+H719</f>
        <v>243.5</v>
      </c>
    </row>
    <row r="720" spans="1:9" ht="24" x14ac:dyDescent="0.2">
      <c r="A720" s="5" t="s">
        <v>439</v>
      </c>
      <c r="B720" s="11" t="s">
        <v>37</v>
      </c>
      <c r="C720" s="10">
        <v>8</v>
      </c>
      <c r="D720" s="10">
        <v>1</v>
      </c>
      <c r="E720" s="11" t="s">
        <v>235</v>
      </c>
      <c r="F720" s="11"/>
      <c r="G720" s="23">
        <f t="shared" ref="G720:I722" si="272">G721</f>
        <v>3</v>
      </c>
      <c r="H720" s="23">
        <f t="shared" si="272"/>
        <v>0</v>
      </c>
      <c r="I720" s="23">
        <f t="shared" si="272"/>
        <v>3</v>
      </c>
    </row>
    <row r="721" spans="1:9" ht="24" x14ac:dyDescent="0.2">
      <c r="A721" s="5" t="s">
        <v>146</v>
      </c>
      <c r="B721" s="11" t="s">
        <v>37</v>
      </c>
      <c r="C721" s="10">
        <v>8</v>
      </c>
      <c r="D721" s="10">
        <v>1</v>
      </c>
      <c r="E721" s="11" t="s">
        <v>235</v>
      </c>
      <c r="F721" s="11" t="s">
        <v>144</v>
      </c>
      <c r="G721" s="23">
        <f t="shared" si="272"/>
        <v>3</v>
      </c>
      <c r="H721" s="23">
        <f t="shared" si="272"/>
        <v>0</v>
      </c>
      <c r="I721" s="23">
        <f t="shared" si="272"/>
        <v>3</v>
      </c>
    </row>
    <row r="722" spans="1:9" x14ac:dyDescent="0.2">
      <c r="A722" s="18" t="s">
        <v>147</v>
      </c>
      <c r="B722" s="11" t="s">
        <v>37</v>
      </c>
      <c r="C722" s="10">
        <v>8</v>
      </c>
      <c r="D722" s="10">
        <v>1</v>
      </c>
      <c r="E722" s="11" t="s">
        <v>235</v>
      </c>
      <c r="F722" s="11" t="s">
        <v>145</v>
      </c>
      <c r="G722" s="23">
        <f t="shared" si="272"/>
        <v>3</v>
      </c>
      <c r="H722" s="23">
        <f t="shared" si="272"/>
        <v>0</v>
      </c>
      <c r="I722" s="23">
        <f t="shared" si="272"/>
        <v>3</v>
      </c>
    </row>
    <row r="723" spans="1:9" x14ac:dyDescent="0.2">
      <c r="A723" s="24" t="s">
        <v>95</v>
      </c>
      <c r="B723" s="62" t="s">
        <v>37</v>
      </c>
      <c r="C723" s="67">
        <v>8</v>
      </c>
      <c r="D723" s="67">
        <v>1</v>
      </c>
      <c r="E723" s="62" t="s">
        <v>235</v>
      </c>
      <c r="F723" s="62" t="s">
        <v>96</v>
      </c>
      <c r="G723" s="64">
        <v>3</v>
      </c>
      <c r="H723" s="64"/>
      <c r="I723" s="64">
        <f t="shared" ref="I723" si="273">G723+H723</f>
        <v>3</v>
      </c>
    </row>
    <row r="724" spans="1:9" ht="24" x14ac:dyDescent="0.2">
      <c r="A724" s="5" t="s">
        <v>267</v>
      </c>
      <c r="B724" s="11" t="s">
        <v>37</v>
      </c>
      <c r="C724" s="10">
        <v>8</v>
      </c>
      <c r="D724" s="10">
        <v>1</v>
      </c>
      <c r="E724" s="11" t="s">
        <v>266</v>
      </c>
      <c r="F724" s="11"/>
      <c r="G724" s="23">
        <f t="shared" ref="G724:I727" si="274">G725</f>
        <v>281.8</v>
      </c>
      <c r="H724" s="23">
        <f t="shared" si="274"/>
        <v>0</v>
      </c>
      <c r="I724" s="23">
        <f t="shared" si="274"/>
        <v>281.8</v>
      </c>
    </row>
    <row r="725" spans="1:9" ht="36" x14ac:dyDescent="0.2">
      <c r="A725" s="5" t="s">
        <v>231</v>
      </c>
      <c r="B725" s="11" t="s">
        <v>37</v>
      </c>
      <c r="C725" s="10">
        <v>8</v>
      </c>
      <c r="D725" s="10">
        <v>1</v>
      </c>
      <c r="E725" s="11" t="s">
        <v>265</v>
      </c>
      <c r="F725" s="11"/>
      <c r="G725" s="23">
        <f t="shared" si="274"/>
        <v>281.8</v>
      </c>
      <c r="H725" s="23">
        <f t="shared" si="274"/>
        <v>0</v>
      </c>
      <c r="I725" s="23">
        <f t="shared" si="274"/>
        <v>281.8</v>
      </c>
    </row>
    <row r="726" spans="1:9" ht="24" x14ac:dyDescent="0.2">
      <c r="A726" s="5" t="s">
        <v>146</v>
      </c>
      <c r="B726" s="11" t="s">
        <v>37</v>
      </c>
      <c r="C726" s="10">
        <v>8</v>
      </c>
      <c r="D726" s="10">
        <v>1</v>
      </c>
      <c r="E726" s="11" t="s">
        <v>265</v>
      </c>
      <c r="F726" s="11" t="s">
        <v>144</v>
      </c>
      <c r="G726" s="23">
        <f t="shared" si="274"/>
        <v>281.8</v>
      </c>
      <c r="H726" s="23">
        <f t="shared" si="274"/>
        <v>0</v>
      </c>
      <c r="I726" s="23">
        <f t="shared" si="274"/>
        <v>281.8</v>
      </c>
    </row>
    <row r="727" spans="1:9" x14ac:dyDescent="0.2">
      <c r="A727" s="18" t="s">
        <v>147</v>
      </c>
      <c r="B727" s="11" t="s">
        <v>37</v>
      </c>
      <c r="C727" s="10">
        <v>8</v>
      </c>
      <c r="D727" s="10">
        <v>1</v>
      </c>
      <c r="E727" s="11" t="s">
        <v>265</v>
      </c>
      <c r="F727" s="11" t="s">
        <v>145</v>
      </c>
      <c r="G727" s="23">
        <f t="shared" si="274"/>
        <v>281.8</v>
      </c>
      <c r="H727" s="23">
        <f t="shared" si="274"/>
        <v>0</v>
      </c>
      <c r="I727" s="23">
        <f t="shared" si="274"/>
        <v>281.8</v>
      </c>
    </row>
    <row r="728" spans="1:9" x14ac:dyDescent="0.2">
      <c r="A728" s="24" t="s">
        <v>95</v>
      </c>
      <c r="B728" s="62" t="s">
        <v>37</v>
      </c>
      <c r="C728" s="67">
        <v>8</v>
      </c>
      <c r="D728" s="67">
        <v>1</v>
      </c>
      <c r="E728" s="62" t="s">
        <v>265</v>
      </c>
      <c r="F728" s="62" t="s">
        <v>96</v>
      </c>
      <c r="G728" s="64">
        <v>281.8</v>
      </c>
      <c r="H728" s="64"/>
      <c r="I728" s="64">
        <f t="shared" ref="I728" si="275">G728+H728</f>
        <v>281.8</v>
      </c>
    </row>
    <row r="729" spans="1:9" ht="24" x14ac:dyDescent="0.2">
      <c r="A729" s="50" t="s">
        <v>555</v>
      </c>
      <c r="B729" s="11" t="s">
        <v>37</v>
      </c>
      <c r="C729" s="10">
        <v>8</v>
      </c>
      <c r="D729" s="10">
        <v>1</v>
      </c>
      <c r="E729" s="11" t="s">
        <v>554</v>
      </c>
      <c r="F729" s="84"/>
      <c r="G729" s="23">
        <f>G730</f>
        <v>0</v>
      </c>
      <c r="H729" s="23">
        <f t="shared" ref="H729:I731" si="276">H730</f>
        <v>11130.1</v>
      </c>
      <c r="I729" s="23">
        <f t="shared" si="276"/>
        <v>11130.1</v>
      </c>
    </row>
    <row r="730" spans="1:9" ht="24" x14ac:dyDescent="0.2">
      <c r="A730" s="205" t="s">
        <v>380</v>
      </c>
      <c r="B730" s="11" t="s">
        <v>37</v>
      </c>
      <c r="C730" s="10">
        <v>8</v>
      </c>
      <c r="D730" s="10">
        <v>1</v>
      </c>
      <c r="E730" s="11" t="s">
        <v>554</v>
      </c>
      <c r="F730" s="11" t="s">
        <v>162</v>
      </c>
      <c r="G730" s="23">
        <f>G731</f>
        <v>0</v>
      </c>
      <c r="H730" s="23">
        <f t="shared" si="276"/>
        <v>11130.1</v>
      </c>
      <c r="I730" s="23">
        <f t="shared" si="276"/>
        <v>11130.1</v>
      </c>
    </row>
    <row r="731" spans="1:9" x14ac:dyDescent="0.2">
      <c r="A731" s="5" t="s">
        <v>164</v>
      </c>
      <c r="B731" s="11" t="s">
        <v>37</v>
      </c>
      <c r="C731" s="10">
        <v>8</v>
      </c>
      <c r="D731" s="10">
        <v>1</v>
      </c>
      <c r="E731" s="11" t="s">
        <v>554</v>
      </c>
      <c r="F731" s="11" t="s">
        <v>163</v>
      </c>
      <c r="G731" s="23">
        <f>G732</f>
        <v>0</v>
      </c>
      <c r="H731" s="23">
        <f t="shared" si="276"/>
        <v>11130.1</v>
      </c>
      <c r="I731" s="23">
        <f t="shared" si="276"/>
        <v>11130.1</v>
      </c>
    </row>
    <row r="732" spans="1:9" ht="24" x14ac:dyDescent="0.2">
      <c r="A732" s="206" t="s">
        <v>381</v>
      </c>
      <c r="B732" s="62" t="s">
        <v>37</v>
      </c>
      <c r="C732" s="67">
        <v>8</v>
      </c>
      <c r="D732" s="67">
        <v>1</v>
      </c>
      <c r="E732" s="62" t="s">
        <v>554</v>
      </c>
      <c r="F732" s="62" t="s">
        <v>132</v>
      </c>
      <c r="G732" s="64"/>
      <c r="H732" s="64">
        <v>11130.1</v>
      </c>
      <c r="I732" s="64">
        <f>G732+H732</f>
        <v>11130.1</v>
      </c>
    </row>
    <row r="733" spans="1:9" s="157" customFormat="1" ht="24" x14ac:dyDescent="0.2">
      <c r="A733" s="5" t="s">
        <v>400</v>
      </c>
      <c r="B733" s="11" t="s">
        <v>37</v>
      </c>
      <c r="C733" s="10">
        <v>8</v>
      </c>
      <c r="D733" s="10">
        <v>1</v>
      </c>
      <c r="E733" s="11" t="s">
        <v>399</v>
      </c>
      <c r="F733" s="11"/>
      <c r="G733" s="23">
        <f t="shared" ref="G733:I735" si="277">G734</f>
        <v>7249.4</v>
      </c>
      <c r="H733" s="23">
        <f t="shared" si="277"/>
        <v>0</v>
      </c>
      <c r="I733" s="23">
        <f t="shared" si="277"/>
        <v>7249.4</v>
      </c>
    </row>
    <row r="734" spans="1:9" s="157" customFormat="1" ht="24" x14ac:dyDescent="0.2">
      <c r="A734" s="5" t="s">
        <v>146</v>
      </c>
      <c r="B734" s="11" t="s">
        <v>37</v>
      </c>
      <c r="C734" s="10">
        <v>8</v>
      </c>
      <c r="D734" s="10">
        <v>1</v>
      </c>
      <c r="E734" s="11" t="s">
        <v>399</v>
      </c>
      <c r="F734" s="11" t="s">
        <v>144</v>
      </c>
      <c r="G734" s="23">
        <f t="shared" si="277"/>
        <v>7249.4</v>
      </c>
      <c r="H734" s="23">
        <f t="shared" si="277"/>
        <v>0</v>
      </c>
      <c r="I734" s="23">
        <f t="shared" si="277"/>
        <v>7249.4</v>
      </c>
    </row>
    <row r="735" spans="1:9" s="157" customFormat="1" x14ac:dyDescent="0.2">
      <c r="A735" s="18" t="s">
        <v>147</v>
      </c>
      <c r="B735" s="11" t="s">
        <v>37</v>
      </c>
      <c r="C735" s="10">
        <v>8</v>
      </c>
      <c r="D735" s="10">
        <v>1</v>
      </c>
      <c r="E735" s="11" t="s">
        <v>399</v>
      </c>
      <c r="F735" s="11" t="s">
        <v>145</v>
      </c>
      <c r="G735" s="23">
        <f t="shared" si="277"/>
        <v>7249.4</v>
      </c>
      <c r="H735" s="23">
        <f t="shared" si="277"/>
        <v>0</v>
      </c>
      <c r="I735" s="23">
        <f t="shared" si="277"/>
        <v>7249.4</v>
      </c>
    </row>
    <row r="736" spans="1:9" s="157" customFormat="1" x14ac:dyDescent="0.2">
      <c r="A736" s="24" t="s">
        <v>95</v>
      </c>
      <c r="B736" s="62" t="s">
        <v>37</v>
      </c>
      <c r="C736" s="67">
        <v>8</v>
      </c>
      <c r="D736" s="67">
        <v>1</v>
      </c>
      <c r="E736" s="62" t="s">
        <v>399</v>
      </c>
      <c r="F736" s="62" t="s">
        <v>96</v>
      </c>
      <c r="G736" s="64">
        <v>7249.4</v>
      </c>
      <c r="H736" s="64">
        <v>0</v>
      </c>
      <c r="I736" s="64">
        <f t="shared" ref="I736" si="278">G736+H736</f>
        <v>7249.4</v>
      </c>
    </row>
    <row r="737" spans="1:9" s="157" customFormat="1" ht="24" x14ac:dyDescent="0.2">
      <c r="A737" s="5" t="s">
        <v>400</v>
      </c>
      <c r="B737" s="11" t="s">
        <v>37</v>
      </c>
      <c r="C737" s="10">
        <v>8</v>
      </c>
      <c r="D737" s="10">
        <v>1</v>
      </c>
      <c r="E737" s="11" t="s">
        <v>483</v>
      </c>
      <c r="F737" s="11"/>
      <c r="G737" s="23">
        <f t="shared" ref="G737:I739" si="279">G738</f>
        <v>1466.1</v>
      </c>
      <c r="H737" s="23">
        <f t="shared" si="279"/>
        <v>0</v>
      </c>
      <c r="I737" s="23">
        <f t="shared" si="279"/>
        <v>1466.1</v>
      </c>
    </row>
    <row r="738" spans="1:9" s="157" customFormat="1" ht="24" customHeight="1" x14ac:dyDescent="0.2">
      <c r="A738" s="5" t="s">
        <v>349</v>
      </c>
      <c r="B738" s="11" t="s">
        <v>37</v>
      </c>
      <c r="C738" s="10">
        <v>8</v>
      </c>
      <c r="D738" s="10">
        <v>1</v>
      </c>
      <c r="E738" s="11" t="s">
        <v>483</v>
      </c>
      <c r="F738" s="11" t="s">
        <v>144</v>
      </c>
      <c r="G738" s="23">
        <f t="shared" si="279"/>
        <v>1466.1</v>
      </c>
      <c r="H738" s="23">
        <f t="shared" si="279"/>
        <v>0</v>
      </c>
      <c r="I738" s="23">
        <f t="shared" si="279"/>
        <v>1466.1</v>
      </c>
    </row>
    <row r="739" spans="1:9" s="157" customFormat="1" x14ac:dyDescent="0.2">
      <c r="A739" s="18" t="s">
        <v>147</v>
      </c>
      <c r="B739" s="11" t="s">
        <v>37</v>
      </c>
      <c r="C739" s="10">
        <v>8</v>
      </c>
      <c r="D739" s="10">
        <v>1</v>
      </c>
      <c r="E739" s="11" t="s">
        <v>483</v>
      </c>
      <c r="F739" s="11" t="s">
        <v>145</v>
      </c>
      <c r="G739" s="23">
        <f t="shared" si="279"/>
        <v>1466.1</v>
      </c>
      <c r="H739" s="23">
        <f t="shared" si="279"/>
        <v>0</v>
      </c>
      <c r="I739" s="23">
        <f t="shared" si="279"/>
        <v>1466.1</v>
      </c>
    </row>
    <row r="740" spans="1:9" s="157" customFormat="1" x14ac:dyDescent="0.2">
      <c r="A740" s="24" t="s">
        <v>95</v>
      </c>
      <c r="B740" s="62" t="s">
        <v>37</v>
      </c>
      <c r="C740" s="67">
        <v>8</v>
      </c>
      <c r="D740" s="67">
        <v>1</v>
      </c>
      <c r="E740" s="62" t="s">
        <v>483</v>
      </c>
      <c r="F740" s="62" t="s">
        <v>96</v>
      </c>
      <c r="G740" s="64">
        <v>1466.1</v>
      </c>
      <c r="H740" s="64">
        <v>0</v>
      </c>
      <c r="I740" s="64">
        <f t="shared" ref="I740" si="280">G740+H740</f>
        <v>1466.1</v>
      </c>
    </row>
    <row r="741" spans="1:9" s="157" customFormat="1" x14ac:dyDescent="0.2">
      <c r="A741" s="81" t="s">
        <v>70</v>
      </c>
      <c r="B741" s="11" t="s">
        <v>37</v>
      </c>
      <c r="C741" s="10">
        <v>8</v>
      </c>
      <c r="D741" s="10">
        <v>4</v>
      </c>
      <c r="E741" s="11"/>
      <c r="F741" s="11"/>
      <c r="G741" s="23">
        <f>G742</f>
        <v>28388.7</v>
      </c>
      <c r="H741" s="23">
        <f>H742</f>
        <v>0</v>
      </c>
      <c r="I741" s="23">
        <f>I742</f>
        <v>28388.7</v>
      </c>
    </row>
    <row r="742" spans="1:9" x14ac:dyDescent="0.2">
      <c r="A742" s="5" t="s">
        <v>128</v>
      </c>
      <c r="B742" s="11" t="s">
        <v>37</v>
      </c>
      <c r="C742" s="10">
        <v>8</v>
      </c>
      <c r="D742" s="10">
        <v>4</v>
      </c>
      <c r="E742" s="11" t="s">
        <v>127</v>
      </c>
      <c r="F742" s="11"/>
      <c r="G742" s="23">
        <f>G743+G755+G759+G764+G776</f>
        <v>28388.7</v>
      </c>
      <c r="H742" s="23">
        <f>H743+H755+H759+H764+H776</f>
        <v>0</v>
      </c>
      <c r="I742" s="23">
        <f>I743+I755+I759+I764+I776</f>
        <v>28388.7</v>
      </c>
    </row>
    <row r="743" spans="1:9" ht="24" x14ac:dyDescent="0.2">
      <c r="A743" s="69" t="s">
        <v>130</v>
      </c>
      <c r="B743" s="11" t="s">
        <v>37</v>
      </c>
      <c r="C743" s="13" t="s">
        <v>22</v>
      </c>
      <c r="D743" s="13" t="s">
        <v>10</v>
      </c>
      <c r="E743" s="11" t="s">
        <v>131</v>
      </c>
      <c r="F743" s="11" t="s">
        <v>7</v>
      </c>
      <c r="G743" s="23">
        <f>G744+G748+G752</f>
        <v>7744</v>
      </c>
      <c r="H743" s="23">
        <f>H744+H748+H752</f>
        <v>0</v>
      </c>
      <c r="I743" s="23">
        <f>I744+I748+I752</f>
        <v>7744</v>
      </c>
    </row>
    <row r="744" spans="1:9" ht="48" x14ac:dyDescent="0.2">
      <c r="A744" s="69" t="s">
        <v>384</v>
      </c>
      <c r="B744" s="11" t="s">
        <v>37</v>
      </c>
      <c r="C744" s="13" t="s">
        <v>22</v>
      </c>
      <c r="D744" s="13" t="s">
        <v>10</v>
      </c>
      <c r="E744" s="11" t="s">
        <v>131</v>
      </c>
      <c r="F744" s="11" t="s">
        <v>151</v>
      </c>
      <c r="G744" s="23">
        <f>G745</f>
        <v>6445.3</v>
      </c>
      <c r="H744" s="23">
        <f>H745</f>
        <v>0</v>
      </c>
      <c r="I744" s="23">
        <f>I745</f>
        <v>6445.3</v>
      </c>
    </row>
    <row r="745" spans="1:9" ht="24" x14ac:dyDescent="0.2">
      <c r="A745" s="5" t="s">
        <v>152</v>
      </c>
      <c r="B745" s="11" t="s">
        <v>37</v>
      </c>
      <c r="C745" s="13" t="s">
        <v>22</v>
      </c>
      <c r="D745" s="13" t="s">
        <v>10</v>
      </c>
      <c r="E745" s="11" t="s">
        <v>131</v>
      </c>
      <c r="F745" s="11" t="s">
        <v>150</v>
      </c>
      <c r="G745" s="23">
        <f>G746+G747</f>
        <v>6445.3</v>
      </c>
      <c r="H745" s="23">
        <f>H746+H747</f>
        <v>0</v>
      </c>
      <c r="I745" s="23">
        <f>I746+I747</f>
        <v>6445.3</v>
      </c>
    </row>
    <row r="746" spans="1:9" ht="25.5" x14ac:dyDescent="0.2">
      <c r="A746" s="71" t="s">
        <v>374</v>
      </c>
      <c r="B746" s="62" t="s">
        <v>37</v>
      </c>
      <c r="C746" s="63" t="s">
        <v>22</v>
      </c>
      <c r="D746" s="63" t="s">
        <v>10</v>
      </c>
      <c r="E746" s="62" t="s">
        <v>131</v>
      </c>
      <c r="F746" s="62" t="s">
        <v>85</v>
      </c>
      <c r="G746" s="64">
        <v>6417</v>
      </c>
      <c r="H746" s="64">
        <v>0</v>
      </c>
      <c r="I746" s="64">
        <f t="shared" ref="I746:I747" si="281">G746+H746</f>
        <v>6417</v>
      </c>
    </row>
    <row r="747" spans="1:9" ht="25.5" x14ac:dyDescent="0.2">
      <c r="A747" s="71" t="s">
        <v>375</v>
      </c>
      <c r="B747" s="62" t="s">
        <v>37</v>
      </c>
      <c r="C747" s="63" t="s">
        <v>22</v>
      </c>
      <c r="D747" s="63" t="s">
        <v>10</v>
      </c>
      <c r="E747" s="62" t="s">
        <v>131</v>
      </c>
      <c r="F747" s="62" t="s">
        <v>86</v>
      </c>
      <c r="G747" s="64">
        <v>28.3</v>
      </c>
      <c r="H747" s="64"/>
      <c r="I747" s="64">
        <f t="shared" si="281"/>
        <v>28.3</v>
      </c>
    </row>
    <row r="748" spans="1:9" ht="25.5" x14ac:dyDescent="0.2">
      <c r="A748" s="103" t="s">
        <v>367</v>
      </c>
      <c r="B748" s="11" t="s">
        <v>37</v>
      </c>
      <c r="C748" s="13" t="s">
        <v>22</v>
      </c>
      <c r="D748" s="13" t="s">
        <v>10</v>
      </c>
      <c r="E748" s="11" t="s">
        <v>131</v>
      </c>
      <c r="F748" s="11" t="s">
        <v>153</v>
      </c>
      <c r="G748" s="23">
        <f>G749</f>
        <v>1296.5</v>
      </c>
      <c r="H748" s="23">
        <f>H749</f>
        <v>0</v>
      </c>
      <c r="I748" s="23">
        <f>I749</f>
        <v>1296.5</v>
      </c>
    </row>
    <row r="749" spans="1:9" ht="26.25" customHeight="1" x14ac:dyDescent="0.2">
      <c r="A749" s="103" t="s">
        <v>351</v>
      </c>
      <c r="B749" s="11" t="s">
        <v>37</v>
      </c>
      <c r="C749" s="13" t="s">
        <v>22</v>
      </c>
      <c r="D749" s="13" t="s">
        <v>10</v>
      </c>
      <c r="E749" s="11" t="s">
        <v>131</v>
      </c>
      <c r="F749" s="11" t="s">
        <v>154</v>
      </c>
      <c r="G749" s="23">
        <f>G751+G750</f>
        <v>1296.5</v>
      </c>
      <c r="H749" s="23">
        <f>H751+H750</f>
        <v>0</v>
      </c>
      <c r="I749" s="23">
        <f>I751+I750</f>
        <v>1296.5</v>
      </c>
    </row>
    <row r="750" spans="1:9" ht="25.5" x14ac:dyDescent="0.2">
      <c r="A750" s="105" t="s">
        <v>112</v>
      </c>
      <c r="B750" s="62" t="s">
        <v>37</v>
      </c>
      <c r="C750" s="63" t="s">
        <v>22</v>
      </c>
      <c r="D750" s="63" t="s">
        <v>10</v>
      </c>
      <c r="E750" s="62" t="s">
        <v>131</v>
      </c>
      <c r="F750" s="62" t="s">
        <v>113</v>
      </c>
      <c r="G750" s="64">
        <v>174</v>
      </c>
      <c r="H750" s="64">
        <v>0</v>
      </c>
      <c r="I750" s="64">
        <f t="shared" ref="I750:I751" si="282">G750+H750</f>
        <v>174</v>
      </c>
    </row>
    <row r="751" spans="1:9" ht="25.5" x14ac:dyDescent="0.2">
      <c r="A751" s="75" t="s">
        <v>371</v>
      </c>
      <c r="B751" s="62" t="s">
        <v>37</v>
      </c>
      <c r="C751" s="63" t="s">
        <v>22</v>
      </c>
      <c r="D751" s="63" t="s">
        <v>10</v>
      </c>
      <c r="E751" s="62" t="s">
        <v>131</v>
      </c>
      <c r="F751" s="62" t="s">
        <v>84</v>
      </c>
      <c r="G751" s="64">
        <v>1122.5</v>
      </c>
      <c r="H751" s="64">
        <v>0</v>
      </c>
      <c r="I751" s="64">
        <f t="shared" si="282"/>
        <v>1122.5</v>
      </c>
    </row>
    <row r="752" spans="1:9" x14ac:dyDescent="0.2">
      <c r="A752" s="103" t="s">
        <v>155</v>
      </c>
      <c r="B752" s="11" t="s">
        <v>37</v>
      </c>
      <c r="C752" s="13" t="s">
        <v>22</v>
      </c>
      <c r="D752" s="13" t="s">
        <v>10</v>
      </c>
      <c r="E752" s="11" t="s">
        <v>131</v>
      </c>
      <c r="F752" s="11" t="s">
        <v>156</v>
      </c>
      <c r="G752" s="23">
        <f t="shared" ref="G752:I753" si="283">G753</f>
        <v>2.2000000000000002</v>
      </c>
      <c r="H752" s="23">
        <f t="shared" si="283"/>
        <v>0</v>
      </c>
      <c r="I752" s="23">
        <f t="shared" si="283"/>
        <v>2.2000000000000002</v>
      </c>
    </row>
    <row r="753" spans="1:9" x14ac:dyDescent="0.2">
      <c r="A753" s="103" t="s">
        <v>158</v>
      </c>
      <c r="B753" s="11" t="s">
        <v>37</v>
      </c>
      <c r="C753" s="13" t="s">
        <v>22</v>
      </c>
      <c r="D753" s="13" t="s">
        <v>10</v>
      </c>
      <c r="E753" s="11" t="s">
        <v>131</v>
      </c>
      <c r="F753" s="11" t="s">
        <v>157</v>
      </c>
      <c r="G753" s="23">
        <f t="shared" si="283"/>
        <v>2.2000000000000002</v>
      </c>
      <c r="H753" s="23">
        <f t="shared" si="283"/>
        <v>0</v>
      </c>
      <c r="I753" s="23">
        <f t="shared" si="283"/>
        <v>2.2000000000000002</v>
      </c>
    </row>
    <row r="754" spans="1:9" x14ac:dyDescent="0.2">
      <c r="A754" s="65" t="s">
        <v>92</v>
      </c>
      <c r="B754" s="62" t="s">
        <v>37</v>
      </c>
      <c r="C754" s="63" t="s">
        <v>22</v>
      </c>
      <c r="D754" s="63" t="s">
        <v>10</v>
      </c>
      <c r="E754" s="62" t="s">
        <v>131</v>
      </c>
      <c r="F754" s="62" t="s">
        <v>93</v>
      </c>
      <c r="G754" s="64">
        <v>2.2000000000000002</v>
      </c>
      <c r="H754" s="64"/>
      <c r="I754" s="64">
        <f t="shared" ref="I754" si="284">G754+H754</f>
        <v>2.2000000000000002</v>
      </c>
    </row>
    <row r="755" spans="1:9" ht="36" x14ac:dyDescent="0.2">
      <c r="A755" s="5" t="s">
        <v>175</v>
      </c>
      <c r="B755" s="11" t="s">
        <v>37</v>
      </c>
      <c r="C755" s="10">
        <v>8</v>
      </c>
      <c r="D755" s="10">
        <v>4</v>
      </c>
      <c r="E755" s="11" t="s">
        <v>176</v>
      </c>
      <c r="F755" s="11"/>
      <c r="G755" s="23">
        <f t="shared" ref="G755:I757" si="285">G756</f>
        <v>20077.900000000001</v>
      </c>
      <c r="H755" s="23">
        <f t="shared" si="285"/>
        <v>0</v>
      </c>
      <c r="I755" s="23">
        <f t="shared" si="285"/>
        <v>20077.900000000001</v>
      </c>
    </row>
    <row r="756" spans="1:9" ht="23.25" customHeight="1" x14ac:dyDescent="0.2">
      <c r="A756" s="5" t="s">
        <v>349</v>
      </c>
      <c r="B756" s="11" t="s">
        <v>37</v>
      </c>
      <c r="C756" s="13" t="s">
        <v>22</v>
      </c>
      <c r="D756" s="13" t="s">
        <v>10</v>
      </c>
      <c r="E756" s="11" t="s">
        <v>176</v>
      </c>
      <c r="F756" s="45" t="s">
        <v>144</v>
      </c>
      <c r="G756" s="23">
        <f t="shared" si="285"/>
        <v>20077.900000000001</v>
      </c>
      <c r="H756" s="23">
        <f t="shared" si="285"/>
        <v>0</v>
      </c>
      <c r="I756" s="23">
        <f t="shared" si="285"/>
        <v>20077.900000000001</v>
      </c>
    </row>
    <row r="757" spans="1:9" x14ac:dyDescent="0.2">
      <c r="A757" s="18" t="s">
        <v>147</v>
      </c>
      <c r="B757" s="11" t="s">
        <v>37</v>
      </c>
      <c r="C757" s="13" t="s">
        <v>22</v>
      </c>
      <c r="D757" s="13" t="s">
        <v>10</v>
      </c>
      <c r="E757" s="11" t="s">
        <v>176</v>
      </c>
      <c r="F757" s="45" t="s">
        <v>145</v>
      </c>
      <c r="G757" s="23">
        <f t="shared" si="285"/>
        <v>20077.900000000001</v>
      </c>
      <c r="H757" s="23">
        <f t="shared" si="285"/>
        <v>0</v>
      </c>
      <c r="I757" s="23">
        <f t="shared" si="285"/>
        <v>20077.900000000001</v>
      </c>
    </row>
    <row r="758" spans="1:9" ht="36" customHeight="1" x14ac:dyDescent="0.2">
      <c r="A758" s="117" t="s">
        <v>360</v>
      </c>
      <c r="B758" s="62" t="s">
        <v>37</v>
      </c>
      <c r="C758" s="63" t="s">
        <v>22</v>
      </c>
      <c r="D758" s="63" t="s">
        <v>10</v>
      </c>
      <c r="E758" s="62" t="s">
        <v>176</v>
      </c>
      <c r="F758" s="68" t="s">
        <v>94</v>
      </c>
      <c r="G758" s="64">
        <v>20077.900000000001</v>
      </c>
      <c r="H758" s="64"/>
      <c r="I758" s="64">
        <f t="shared" ref="I758" si="286">G758+H758</f>
        <v>20077.900000000001</v>
      </c>
    </row>
    <row r="759" spans="1:9" x14ac:dyDescent="0.2">
      <c r="A759" s="5" t="s">
        <v>454</v>
      </c>
      <c r="B759" s="11" t="s">
        <v>37</v>
      </c>
      <c r="C759" s="10">
        <v>8</v>
      </c>
      <c r="D759" s="10">
        <v>4</v>
      </c>
      <c r="E759" s="11" t="s">
        <v>195</v>
      </c>
      <c r="F759" s="11"/>
      <c r="G759" s="23">
        <f>G763</f>
        <v>48</v>
      </c>
      <c r="H759" s="23">
        <f>H763</f>
        <v>0</v>
      </c>
      <c r="I759" s="23">
        <f>I763</f>
        <v>48</v>
      </c>
    </row>
    <row r="760" spans="1:9" ht="24" x14ac:dyDescent="0.2">
      <c r="A760" s="5" t="s">
        <v>205</v>
      </c>
      <c r="B760" s="11" t="s">
        <v>37</v>
      </c>
      <c r="C760" s="10">
        <v>8</v>
      </c>
      <c r="D760" s="10">
        <v>4</v>
      </c>
      <c r="E760" s="11" t="s">
        <v>202</v>
      </c>
      <c r="F760" s="11"/>
      <c r="G760" s="23">
        <f t="shared" ref="G760:I762" si="287">G761</f>
        <v>48</v>
      </c>
      <c r="H760" s="23">
        <f t="shared" si="287"/>
        <v>0</v>
      </c>
      <c r="I760" s="23">
        <f t="shared" si="287"/>
        <v>48</v>
      </c>
    </row>
    <row r="761" spans="1:9" ht="24" x14ac:dyDescent="0.2">
      <c r="A761" s="106" t="s">
        <v>367</v>
      </c>
      <c r="B761" s="11" t="s">
        <v>37</v>
      </c>
      <c r="C761" s="10">
        <v>8</v>
      </c>
      <c r="D761" s="10">
        <v>4</v>
      </c>
      <c r="E761" s="11" t="s">
        <v>202</v>
      </c>
      <c r="F761" s="11" t="s">
        <v>153</v>
      </c>
      <c r="G761" s="23">
        <f t="shared" si="287"/>
        <v>48</v>
      </c>
      <c r="H761" s="23">
        <f t="shared" si="287"/>
        <v>0</v>
      </c>
      <c r="I761" s="23">
        <f t="shared" si="287"/>
        <v>48</v>
      </c>
    </row>
    <row r="762" spans="1:9" ht="23.25" customHeight="1" x14ac:dyDescent="0.2">
      <c r="A762" s="115" t="s">
        <v>351</v>
      </c>
      <c r="B762" s="11" t="s">
        <v>37</v>
      </c>
      <c r="C762" s="10">
        <v>8</v>
      </c>
      <c r="D762" s="10">
        <v>4</v>
      </c>
      <c r="E762" s="11" t="s">
        <v>202</v>
      </c>
      <c r="F762" s="11" t="s">
        <v>154</v>
      </c>
      <c r="G762" s="23">
        <f t="shared" si="287"/>
        <v>48</v>
      </c>
      <c r="H762" s="23">
        <f t="shared" si="287"/>
        <v>0</v>
      </c>
      <c r="I762" s="23">
        <f t="shared" si="287"/>
        <v>48</v>
      </c>
    </row>
    <row r="763" spans="1:9" ht="25.5" x14ac:dyDescent="0.2">
      <c r="A763" s="75" t="s">
        <v>371</v>
      </c>
      <c r="B763" s="82" t="s">
        <v>37</v>
      </c>
      <c r="C763" s="83">
        <v>8</v>
      </c>
      <c r="D763" s="83">
        <v>4</v>
      </c>
      <c r="E763" s="82" t="s">
        <v>202</v>
      </c>
      <c r="F763" s="62" t="s">
        <v>84</v>
      </c>
      <c r="G763" s="64">
        <v>48</v>
      </c>
      <c r="H763" s="64"/>
      <c r="I763" s="64">
        <f t="shared" ref="I763" si="288">G763+H763</f>
        <v>48</v>
      </c>
    </row>
    <row r="764" spans="1:9" ht="24" x14ac:dyDescent="0.2">
      <c r="A764" s="5" t="s">
        <v>455</v>
      </c>
      <c r="B764" s="11" t="s">
        <v>37</v>
      </c>
      <c r="C764" s="10">
        <v>8</v>
      </c>
      <c r="D764" s="10">
        <v>4</v>
      </c>
      <c r="E764" s="11" t="s">
        <v>207</v>
      </c>
      <c r="F764" s="11"/>
      <c r="G764" s="23">
        <f>G769+G765</f>
        <v>510</v>
      </c>
      <c r="H764" s="23">
        <f t="shared" ref="H764:I764" si="289">H769+H765</f>
        <v>0</v>
      </c>
      <c r="I764" s="23">
        <f t="shared" si="289"/>
        <v>510</v>
      </c>
    </row>
    <row r="765" spans="1:9" ht="24" x14ac:dyDescent="0.2">
      <c r="A765" s="5" t="s">
        <v>209</v>
      </c>
      <c r="B765" s="11" t="s">
        <v>37</v>
      </c>
      <c r="C765" s="10">
        <v>8</v>
      </c>
      <c r="D765" s="10">
        <v>4</v>
      </c>
      <c r="E765" s="11" t="s">
        <v>208</v>
      </c>
      <c r="F765" s="11"/>
      <c r="G765" s="23">
        <f t="shared" ref="G765:I767" si="290">G766</f>
        <v>470</v>
      </c>
      <c r="H765" s="23">
        <f t="shared" si="290"/>
        <v>0</v>
      </c>
      <c r="I765" s="23">
        <f t="shared" si="290"/>
        <v>470</v>
      </c>
    </row>
    <row r="766" spans="1:9" ht="24" x14ac:dyDescent="0.2">
      <c r="A766" s="106" t="s">
        <v>367</v>
      </c>
      <c r="B766" s="11" t="s">
        <v>37</v>
      </c>
      <c r="C766" s="10">
        <v>8</v>
      </c>
      <c r="D766" s="10">
        <v>4</v>
      </c>
      <c r="E766" s="11" t="s">
        <v>208</v>
      </c>
      <c r="F766" s="11" t="s">
        <v>153</v>
      </c>
      <c r="G766" s="23">
        <f t="shared" si="290"/>
        <v>470</v>
      </c>
      <c r="H766" s="23">
        <f t="shared" si="290"/>
        <v>0</v>
      </c>
      <c r="I766" s="23">
        <f t="shared" si="290"/>
        <v>470</v>
      </c>
    </row>
    <row r="767" spans="1:9" ht="21" customHeight="1" x14ac:dyDescent="0.2">
      <c r="A767" s="115" t="s">
        <v>351</v>
      </c>
      <c r="B767" s="11" t="s">
        <v>37</v>
      </c>
      <c r="C767" s="10">
        <v>8</v>
      </c>
      <c r="D767" s="10">
        <v>4</v>
      </c>
      <c r="E767" s="11" t="s">
        <v>208</v>
      </c>
      <c r="F767" s="11" t="s">
        <v>154</v>
      </c>
      <c r="G767" s="23">
        <f t="shared" si="290"/>
        <v>470</v>
      </c>
      <c r="H767" s="23">
        <f t="shared" si="290"/>
        <v>0</v>
      </c>
      <c r="I767" s="23">
        <f t="shared" si="290"/>
        <v>470</v>
      </c>
    </row>
    <row r="768" spans="1:9" ht="24" x14ac:dyDescent="0.2">
      <c r="A768" s="119" t="s">
        <v>371</v>
      </c>
      <c r="B768" s="62" t="s">
        <v>37</v>
      </c>
      <c r="C768" s="67">
        <v>8</v>
      </c>
      <c r="D768" s="67">
        <v>4</v>
      </c>
      <c r="E768" s="62" t="s">
        <v>208</v>
      </c>
      <c r="F768" s="62" t="s">
        <v>84</v>
      </c>
      <c r="G768" s="64">
        <v>470</v>
      </c>
      <c r="H768" s="64"/>
      <c r="I768" s="64">
        <f t="shared" ref="I768" si="291">G768+H768</f>
        <v>470</v>
      </c>
    </row>
    <row r="769" spans="1:9" x14ac:dyDescent="0.2">
      <c r="A769" s="5" t="s">
        <v>211</v>
      </c>
      <c r="B769" s="11" t="s">
        <v>37</v>
      </c>
      <c r="C769" s="10">
        <v>8</v>
      </c>
      <c r="D769" s="10">
        <v>4</v>
      </c>
      <c r="E769" s="11" t="s">
        <v>210</v>
      </c>
      <c r="F769" s="11"/>
      <c r="G769" s="23">
        <f>G770+G773</f>
        <v>40</v>
      </c>
      <c r="H769" s="23">
        <f t="shared" ref="H769:I769" si="292">H770+H773</f>
        <v>0</v>
      </c>
      <c r="I769" s="23">
        <f t="shared" si="292"/>
        <v>40</v>
      </c>
    </row>
    <row r="770" spans="1:9" ht="48" x14ac:dyDescent="0.2">
      <c r="A770" s="69" t="s">
        <v>384</v>
      </c>
      <c r="B770" s="11" t="s">
        <v>37</v>
      </c>
      <c r="C770" s="10">
        <v>8</v>
      </c>
      <c r="D770" s="10">
        <v>4</v>
      </c>
      <c r="E770" s="11" t="s">
        <v>210</v>
      </c>
      <c r="F770" s="11" t="s">
        <v>151</v>
      </c>
      <c r="G770" s="23">
        <f>G771</f>
        <v>3</v>
      </c>
      <c r="H770" s="23">
        <f t="shared" ref="H770:I771" si="293">H771</f>
        <v>0</v>
      </c>
      <c r="I770" s="23">
        <f t="shared" si="293"/>
        <v>3</v>
      </c>
    </row>
    <row r="771" spans="1:9" ht="24" x14ac:dyDescent="0.2">
      <c r="A771" s="5" t="s">
        <v>152</v>
      </c>
      <c r="B771" s="11" t="s">
        <v>37</v>
      </c>
      <c r="C771" s="10">
        <v>8</v>
      </c>
      <c r="D771" s="10">
        <v>4</v>
      </c>
      <c r="E771" s="11" t="s">
        <v>210</v>
      </c>
      <c r="F771" s="11" t="s">
        <v>150</v>
      </c>
      <c r="G771" s="23">
        <f>G772</f>
        <v>3</v>
      </c>
      <c r="H771" s="23">
        <f t="shared" si="293"/>
        <v>0</v>
      </c>
      <c r="I771" s="23">
        <f t="shared" si="293"/>
        <v>3</v>
      </c>
    </row>
    <row r="772" spans="1:9" ht="25.5" x14ac:dyDescent="0.2">
      <c r="A772" s="71" t="s">
        <v>375</v>
      </c>
      <c r="B772" s="62" t="s">
        <v>37</v>
      </c>
      <c r="C772" s="63" t="s">
        <v>22</v>
      </c>
      <c r="D772" s="63" t="s">
        <v>10</v>
      </c>
      <c r="E772" s="62" t="s">
        <v>210</v>
      </c>
      <c r="F772" s="62" t="s">
        <v>86</v>
      </c>
      <c r="G772" s="64">
        <v>3</v>
      </c>
      <c r="H772" s="64">
        <v>0</v>
      </c>
      <c r="I772" s="64">
        <f t="shared" ref="I772" si="294">G772+H772</f>
        <v>3</v>
      </c>
    </row>
    <row r="773" spans="1:9" ht="24" x14ac:dyDescent="0.2">
      <c r="A773" s="106" t="s">
        <v>367</v>
      </c>
      <c r="B773" s="11" t="s">
        <v>37</v>
      </c>
      <c r="C773" s="10">
        <v>8</v>
      </c>
      <c r="D773" s="10">
        <v>4</v>
      </c>
      <c r="E773" s="11" t="s">
        <v>210</v>
      </c>
      <c r="F773" s="11" t="s">
        <v>153</v>
      </c>
      <c r="G773" s="23">
        <f t="shared" ref="G773:I774" si="295">G774</f>
        <v>37</v>
      </c>
      <c r="H773" s="23">
        <f t="shared" si="295"/>
        <v>0</v>
      </c>
      <c r="I773" s="23">
        <f t="shared" si="295"/>
        <v>37</v>
      </c>
    </row>
    <row r="774" spans="1:9" ht="24" customHeight="1" x14ac:dyDescent="0.2">
      <c r="A774" s="115" t="s">
        <v>351</v>
      </c>
      <c r="B774" s="11" t="s">
        <v>37</v>
      </c>
      <c r="C774" s="10">
        <v>8</v>
      </c>
      <c r="D774" s="10">
        <v>4</v>
      </c>
      <c r="E774" s="11" t="s">
        <v>210</v>
      </c>
      <c r="F774" s="11" t="s">
        <v>154</v>
      </c>
      <c r="G774" s="23">
        <f t="shared" si="295"/>
        <v>37</v>
      </c>
      <c r="H774" s="23">
        <f t="shared" si="295"/>
        <v>0</v>
      </c>
      <c r="I774" s="23">
        <f t="shared" si="295"/>
        <v>37</v>
      </c>
    </row>
    <row r="775" spans="1:9" ht="25.5" x14ac:dyDescent="0.2">
      <c r="A775" s="75" t="s">
        <v>371</v>
      </c>
      <c r="B775" s="62" t="s">
        <v>37</v>
      </c>
      <c r="C775" s="63" t="s">
        <v>22</v>
      </c>
      <c r="D775" s="63" t="s">
        <v>10</v>
      </c>
      <c r="E775" s="62" t="s">
        <v>210</v>
      </c>
      <c r="F775" s="62" t="s">
        <v>84</v>
      </c>
      <c r="G775" s="64">
        <v>37</v>
      </c>
      <c r="H775" s="64">
        <v>0</v>
      </c>
      <c r="I775" s="64">
        <f t="shared" ref="I775" si="296">G775+H775</f>
        <v>37</v>
      </c>
    </row>
    <row r="776" spans="1:9" ht="24" x14ac:dyDescent="0.2">
      <c r="A776" s="5" t="s">
        <v>448</v>
      </c>
      <c r="B776" s="11" t="s">
        <v>37</v>
      </c>
      <c r="C776" s="10">
        <v>8</v>
      </c>
      <c r="D776" s="10">
        <v>4</v>
      </c>
      <c r="E776" s="11" t="s">
        <v>212</v>
      </c>
      <c r="F776" s="11"/>
      <c r="G776" s="23">
        <f>G780</f>
        <v>8.8000000000000007</v>
      </c>
      <c r="H776" s="23">
        <f>H780</f>
        <v>0</v>
      </c>
      <c r="I776" s="23">
        <f>I780</f>
        <v>8.8000000000000007</v>
      </c>
    </row>
    <row r="777" spans="1:9" x14ac:dyDescent="0.2">
      <c r="A777" s="5" t="s">
        <v>215</v>
      </c>
      <c r="B777" s="11" t="s">
        <v>37</v>
      </c>
      <c r="C777" s="10">
        <v>8</v>
      </c>
      <c r="D777" s="10">
        <v>4</v>
      </c>
      <c r="E777" s="11" t="s">
        <v>216</v>
      </c>
      <c r="F777" s="11"/>
      <c r="G777" s="23">
        <f t="shared" ref="G777:I779" si="297">G778</f>
        <v>8.8000000000000007</v>
      </c>
      <c r="H777" s="23">
        <f t="shared" si="297"/>
        <v>0</v>
      </c>
      <c r="I777" s="23">
        <f t="shared" si="297"/>
        <v>8.8000000000000007</v>
      </c>
    </row>
    <row r="778" spans="1:9" ht="24" x14ac:dyDescent="0.2">
      <c r="A778" s="106" t="s">
        <v>367</v>
      </c>
      <c r="B778" s="11" t="s">
        <v>37</v>
      </c>
      <c r="C778" s="10">
        <v>8</v>
      </c>
      <c r="D778" s="10">
        <v>4</v>
      </c>
      <c r="E778" s="11" t="s">
        <v>216</v>
      </c>
      <c r="F778" s="11" t="s">
        <v>153</v>
      </c>
      <c r="G778" s="23">
        <f t="shared" si="297"/>
        <v>8.8000000000000007</v>
      </c>
      <c r="H778" s="23">
        <f t="shared" si="297"/>
        <v>0</v>
      </c>
      <c r="I778" s="23">
        <f t="shared" si="297"/>
        <v>8.8000000000000007</v>
      </c>
    </row>
    <row r="779" spans="1:9" ht="24" x14ac:dyDescent="0.2">
      <c r="A779" s="106" t="s">
        <v>368</v>
      </c>
      <c r="B779" s="11" t="s">
        <v>37</v>
      </c>
      <c r="C779" s="10">
        <v>8</v>
      </c>
      <c r="D779" s="10">
        <v>4</v>
      </c>
      <c r="E779" s="11" t="s">
        <v>216</v>
      </c>
      <c r="F779" s="11" t="s">
        <v>154</v>
      </c>
      <c r="G779" s="23">
        <f t="shared" si="297"/>
        <v>8.8000000000000007</v>
      </c>
      <c r="H779" s="23">
        <f t="shared" si="297"/>
        <v>0</v>
      </c>
      <c r="I779" s="23">
        <f t="shared" si="297"/>
        <v>8.8000000000000007</v>
      </c>
    </row>
    <row r="780" spans="1:9" ht="25.5" x14ac:dyDescent="0.2">
      <c r="A780" s="75" t="s">
        <v>371</v>
      </c>
      <c r="B780" s="62" t="s">
        <v>37</v>
      </c>
      <c r="C780" s="63" t="s">
        <v>22</v>
      </c>
      <c r="D780" s="63" t="s">
        <v>10</v>
      </c>
      <c r="E780" s="62" t="s">
        <v>216</v>
      </c>
      <c r="F780" s="62" t="s">
        <v>84</v>
      </c>
      <c r="G780" s="121">
        <v>8.8000000000000007</v>
      </c>
      <c r="H780" s="121"/>
      <c r="I780" s="64">
        <f t="shared" ref="I780" si="298">G780+H780</f>
        <v>8.8000000000000007</v>
      </c>
    </row>
    <row r="781" spans="1:9" x14ac:dyDescent="0.2">
      <c r="A781" s="39" t="s">
        <v>52</v>
      </c>
      <c r="B781" s="20" t="s">
        <v>37</v>
      </c>
      <c r="C781" s="49" t="s">
        <v>14</v>
      </c>
      <c r="D781" s="49" t="s">
        <v>55</v>
      </c>
      <c r="E781" s="77" t="s">
        <v>7</v>
      </c>
      <c r="F781" s="20" t="s">
        <v>7</v>
      </c>
      <c r="G781" s="167">
        <f>G782+G794</f>
        <v>1380.5</v>
      </c>
      <c r="H781" s="167">
        <f>H782+H794</f>
        <v>0</v>
      </c>
      <c r="I781" s="167">
        <f>I782+I794</f>
        <v>1380.5</v>
      </c>
    </row>
    <row r="782" spans="1:9" x14ac:dyDescent="0.2">
      <c r="A782" s="5" t="s">
        <v>29</v>
      </c>
      <c r="B782" s="11" t="s">
        <v>37</v>
      </c>
      <c r="C782" s="13" t="s">
        <v>14</v>
      </c>
      <c r="D782" s="13" t="s">
        <v>9</v>
      </c>
      <c r="E782" s="72" t="s">
        <v>7</v>
      </c>
      <c r="F782" s="11" t="s">
        <v>7</v>
      </c>
      <c r="G782" s="23">
        <f>G784</f>
        <v>1077.5</v>
      </c>
      <c r="H782" s="23">
        <f>H784</f>
        <v>0</v>
      </c>
      <c r="I782" s="23">
        <f>I784</f>
        <v>1077.5</v>
      </c>
    </row>
    <row r="783" spans="1:9" x14ac:dyDescent="0.2">
      <c r="A783" s="5" t="s">
        <v>128</v>
      </c>
      <c r="B783" s="11" t="s">
        <v>37</v>
      </c>
      <c r="C783" s="10">
        <v>10</v>
      </c>
      <c r="D783" s="10">
        <v>3</v>
      </c>
      <c r="E783" s="11" t="s">
        <v>127</v>
      </c>
      <c r="F783" s="11"/>
      <c r="G783" s="23">
        <f t="shared" ref="G783:I784" si="299">G784</f>
        <v>1077.5</v>
      </c>
      <c r="H783" s="23">
        <f t="shared" si="299"/>
        <v>0</v>
      </c>
      <c r="I783" s="23">
        <f t="shared" si="299"/>
        <v>1077.5</v>
      </c>
    </row>
    <row r="784" spans="1:9" x14ac:dyDescent="0.2">
      <c r="A784" s="5" t="s">
        <v>280</v>
      </c>
      <c r="B784" s="11" t="s">
        <v>37</v>
      </c>
      <c r="C784" s="13" t="s">
        <v>14</v>
      </c>
      <c r="D784" s="13" t="s">
        <v>9</v>
      </c>
      <c r="E784" s="11" t="s">
        <v>279</v>
      </c>
      <c r="F784" s="11" t="s">
        <v>7</v>
      </c>
      <c r="G784" s="23">
        <f t="shared" si="299"/>
        <v>1077.5</v>
      </c>
      <c r="H784" s="23">
        <f t="shared" si="299"/>
        <v>0</v>
      </c>
      <c r="I784" s="23">
        <f t="shared" si="299"/>
        <v>1077.5</v>
      </c>
    </row>
    <row r="785" spans="1:9" ht="72" x14ac:dyDescent="0.2">
      <c r="A785" s="50" t="s">
        <v>383</v>
      </c>
      <c r="B785" s="11" t="s">
        <v>37</v>
      </c>
      <c r="C785" s="10">
        <v>10</v>
      </c>
      <c r="D785" s="10">
        <v>3</v>
      </c>
      <c r="E785" s="11" t="s">
        <v>278</v>
      </c>
      <c r="F785" s="11"/>
      <c r="G785" s="23">
        <f>G789+G786</f>
        <v>1077.5</v>
      </c>
      <c r="H785" s="23">
        <f>H789+H786</f>
        <v>0</v>
      </c>
      <c r="I785" s="23">
        <f>I789+I786</f>
        <v>1077.5</v>
      </c>
    </row>
    <row r="786" spans="1:9" x14ac:dyDescent="0.2">
      <c r="A786" s="5" t="s">
        <v>376</v>
      </c>
      <c r="B786" s="11" t="s">
        <v>37</v>
      </c>
      <c r="C786" s="10">
        <v>10</v>
      </c>
      <c r="D786" s="10">
        <v>3</v>
      </c>
      <c r="E786" s="11" t="s">
        <v>278</v>
      </c>
      <c r="F786" s="11" t="s">
        <v>159</v>
      </c>
      <c r="G786" s="23">
        <f t="shared" ref="G786:I787" si="300">G787</f>
        <v>114.8</v>
      </c>
      <c r="H786" s="23">
        <f t="shared" si="300"/>
        <v>0</v>
      </c>
      <c r="I786" s="23">
        <f t="shared" si="300"/>
        <v>114.8</v>
      </c>
    </row>
    <row r="787" spans="1:9" x14ac:dyDescent="0.2">
      <c r="A787" s="5" t="s">
        <v>161</v>
      </c>
      <c r="B787" s="11" t="s">
        <v>37</v>
      </c>
      <c r="C787" s="10">
        <v>10</v>
      </c>
      <c r="D787" s="10">
        <v>3</v>
      </c>
      <c r="E787" s="11" t="s">
        <v>278</v>
      </c>
      <c r="F787" s="11" t="s">
        <v>160</v>
      </c>
      <c r="G787" s="23">
        <f t="shared" si="300"/>
        <v>114.8</v>
      </c>
      <c r="H787" s="23">
        <f t="shared" si="300"/>
        <v>0</v>
      </c>
      <c r="I787" s="23">
        <f t="shared" si="300"/>
        <v>114.8</v>
      </c>
    </row>
    <row r="788" spans="1:9" ht="24" x14ac:dyDescent="0.2">
      <c r="A788" s="24" t="s">
        <v>377</v>
      </c>
      <c r="B788" s="62" t="s">
        <v>37</v>
      </c>
      <c r="C788" s="67">
        <v>10</v>
      </c>
      <c r="D788" s="67">
        <v>3</v>
      </c>
      <c r="E788" s="62" t="s">
        <v>278</v>
      </c>
      <c r="F788" s="62" t="s">
        <v>353</v>
      </c>
      <c r="G788" s="64">
        <v>114.8</v>
      </c>
      <c r="H788" s="64"/>
      <c r="I788" s="64">
        <f t="shared" ref="I788" si="301">G788+H788</f>
        <v>114.8</v>
      </c>
    </row>
    <row r="789" spans="1:9" ht="24" x14ac:dyDescent="0.2">
      <c r="A789" s="5" t="s">
        <v>146</v>
      </c>
      <c r="B789" s="11" t="s">
        <v>37</v>
      </c>
      <c r="C789" s="10">
        <v>10</v>
      </c>
      <c r="D789" s="10">
        <v>3</v>
      </c>
      <c r="E789" s="11" t="s">
        <v>278</v>
      </c>
      <c r="F789" s="11" t="s">
        <v>144</v>
      </c>
      <c r="G789" s="23">
        <f>G790+G792</f>
        <v>962.69999999999993</v>
      </c>
      <c r="H789" s="23">
        <f>H790+H792</f>
        <v>0</v>
      </c>
      <c r="I789" s="23">
        <f>I790+I792</f>
        <v>962.69999999999993</v>
      </c>
    </row>
    <row r="790" spans="1:9" x14ac:dyDescent="0.2">
      <c r="A790" s="5" t="s">
        <v>147</v>
      </c>
      <c r="B790" s="11" t="s">
        <v>37</v>
      </c>
      <c r="C790" s="10">
        <v>10</v>
      </c>
      <c r="D790" s="10">
        <v>3</v>
      </c>
      <c r="E790" s="11" t="s">
        <v>278</v>
      </c>
      <c r="F790" s="11" t="s">
        <v>145</v>
      </c>
      <c r="G790" s="23">
        <f>G791</f>
        <v>834.8</v>
      </c>
      <c r="H790" s="23">
        <f>H791</f>
        <v>0</v>
      </c>
      <c r="I790" s="23">
        <f>I791</f>
        <v>834.8</v>
      </c>
    </row>
    <row r="791" spans="1:9" x14ac:dyDescent="0.2">
      <c r="A791" s="24" t="s">
        <v>95</v>
      </c>
      <c r="B791" s="62" t="s">
        <v>37</v>
      </c>
      <c r="C791" s="67">
        <v>10</v>
      </c>
      <c r="D791" s="67">
        <v>3</v>
      </c>
      <c r="E791" s="62" t="s">
        <v>278</v>
      </c>
      <c r="F791" s="62" t="s">
        <v>96</v>
      </c>
      <c r="G791" s="64">
        <v>834.8</v>
      </c>
      <c r="H791" s="64"/>
      <c r="I791" s="64">
        <f t="shared" ref="I791" si="302">G791+H791</f>
        <v>834.8</v>
      </c>
    </row>
    <row r="792" spans="1:9" x14ac:dyDescent="0.2">
      <c r="A792" s="5" t="s">
        <v>149</v>
      </c>
      <c r="B792" s="11" t="s">
        <v>37</v>
      </c>
      <c r="C792" s="10">
        <v>10</v>
      </c>
      <c r="D792" s="10">
        <v>3</v>
      </c>
      <c r="E792" s="11" t="s">
        <v>278</v>
      </c>
      <c r="F792" s="11" t="s">
        <v>148</v>
      </c>
      <c r="G792" s="23">
        <f>G793</f>
        <v>127.9</v>
      </c>
      <c r="H792" s="23">
        <f>H793</f>
        <v>0</v>
      </c>
      <c r="I792" s="23">
        <f>I793</f>
        <v>127.9</v>
      </c>
    </row>
    <row r="793" spans="1:9" x14ac:dyDescent="0.2">
      <c r="A793" s="24" t="s">
        <v>97</v>
      </c>
      <c r="B793" s="62" t="s">
        <v>37</v>
      </c>
      <c r="C793" s="67">
        <v>10</v>
      </c>
      <c r="D793" s="67">
        <v>3</v>
      </c>
      <c r="E793" s="62" t="s">
        <v>278</v>
      </c>
      <c r="F793" s="62" t="s">
        <v>98</v>
      </c>
      <c r="G793" s="64">
        <v>127.9</v>
      </c>
      <c r="H793" s="64"/>
      <c r="I793" s="64">
        <f t="shared" ref="I793" si="303">G793+H793</f>
        <v>127.9</v>
      </c>
    </row>
    <row r="794" spans="1:9" x14ac:dyDescent="0.2">
      <c r="A794" s="5" t="s">
        <v>61</v>
      </c>
      <c r="B794" s="11" t="s">
        <v>37</v>
      </c>
      <c r="C794" s="10">
        <v>10</v>
      </c>
      <c r="D794" s="10">
        <v>4</v>
      </c>
      <c r="E794" s="11"/>
      <c r="F794" s="11"/>
      <c r="G794" s="23">
        <f>G795</f>
        <v>303</v>
      </c>
      <c r="H794" s="23">
        <f>H795</f>
        <v>0</v>
      </c>
      <c r="I794" s="23">
        <f>I795</f>
        <v>303</v>
      </c>
    </row>
    <row r="795" spans="1:9" x14ac:dyDescent="0.2">
      <c r="A795" s="5" t="s">
        <v>128</v>
      </c>
      <c r="B795" s="11" t="s">
        <v>37</v>
      </c>
      <c r="C795" s="13" t="s">
        <v>14</v>
      </c>
      <c r="D795" s="13" t="s">
        <v>10</v>
      </c>
      <c r="E795" s="84" t="s">
        <v>127</v>
      </c>
      <c r="F795" s="11"/>
      <c r="G795" s="23">
        <f>G797</f>
        <v>303</v>
      </c>
      <c r="H795" s="23">
        <f>H797</f>
        <v>0</v>
      </c>
      <c r="I795" s="23">
        <f>I797</f>
        <v>303</v>
      </c>
    </row>
    <row r="796" spans="1:9" ht="36" x14ac:dyDescent="0.2">
      <c r="A796" s="5" t="s">
        <v>452</v>
      </c>
      <c r="B796" s="11" t="s">
        <v>37</v>
      </c>
      <c r="C796" s="13" t="s">
        <v>14</v>
      </c>
      <c r="D796" s="13" t="s">
        <v>10</v>
      </c>
      <c r="E796" s="84" t="s">
        <v>237</v>
      </c>
      <c r="F796" s="11"/>
      <c r="G796" s="23">
        <f>G797</f>
        <v>303</v>
      </c>
      <c r="H796" s="23">
        <f>H797</f>
        <v>0</v>
      </c>
      <c r="I796" s="23">
        <f>I797</f>
        <v>303</v>
      </c>
    </row>
    <row r="797" spans="1:9" ht="36" x14ac:dyDescent="0.2">
      <c r="A797" s="5" t="s">
        <v>180</v>
      </c>
      <c r="B797" s="11" t="s">
        <v>37</v>
      </c>
      <c r="C797" s="13" t="s">
        <v>14</v>
      </c>
      <c r="D797" s="13" t="s">
        <v>10</v>
      </c>
      <c r="E797" s="11" t="s">
        <v>238</v>
      </c>
      <c r="F797" s="11"/>
      <c r="G797" s="23">
        <f>G803+G800</f>
        <v>303</v>
      </c>
      <c r="H797" s="23">
        <f>H803+H800</f>
        <v>0</v>
      </c>
      <c r="I797" s="23">
        <f>I803+I800</f>
        <v>303</v>
      </c>
    </row>
    <row r="798" spans="1:9" ht="24" x14ac:dyDescent="0.2">
      <c r="A798" s="5" t="s">
        <v>146</v>
      </c>
      <c r="B798" s="11" t="s">
        <v>37</v>
      </c>
      <c r="C798" s="13" t="s">
        <v>14</v>
      </c>
      <c r="D798" s="13" t="s">
        <v>10</v>
      </c>
      <c r="E798" s="11" t="s">
        <v>238</v>
      </c>
      <c r="F798" s="11" t="s">
        <v>144</v>
      </c>
      <c r="G798" s="23">
        <f t="shared" ref="G798:I799" si="304">G799</f>
        <v>291</v>
      </c>
      <c r="H798" s="23">
        <f t="shared" si="304"/>
        <v>0</v>
      </c>
      <c r="I798" s="23">
        <f t="shared" si="304"/>
        <v>291</v>
      </c>
    </row>
    <row r="799" spans="1:9" x14ac:dyDescent="0.2">
      <c r="A799" s="85" t="s">
        <v>147</v>
      </c>
      <c r="B799" s="11" t="s">
        <v>37</v>
      </c>
      <c r="C799" s="13" t="s">
        <v>14</v>
      </c>
      <c r="D799" s="13" t="s">
        <v>10</v>
      </c>
      <c r="E799" s="11" t="s">
        <v>238</v>
      </c>
      <c r="F799" s="11" t="s">
        <v>145</v>
      </c>
      <c r="G799" s="23">
        <f t="shared" si="304"/>
        <v>291</v>
      </c>
      <c r="H799" s="23">
        <f t="shared" si="304"/>
        <v>0</v>
      </c>
      <c r="I799" s="23">
        <f t="shared" si="304"/>
        <v>291</v>
      </c>
    </row>
    <row r="800" spans="1:9" x14ac:dyDescent="0.2">
      <c r="A800" s="24" t="s">
        <v>95</v>
      </c>
      <c r="B800" s="62" t="s">
        <v>37</v>
      </c>
      <c r="C800" s="63" t="s">
        <v>14</v>
      </c>
      <c r="D800" s="63" t="s">
        <v>10</v>
      </c>
      <c r="E800" s="62" t="s">
        <v>238</v>
      </c>
      <c r="F800" s="62" t="s">
        <v>96</v>
      </c>
      <c r="G800" s="64">
        <v>291</v>
      </c>
      <c r="H800" s="64"/>
      <c r="I800" s="64">
        <f t="shared" ref="I800" si="305">G800+H800</f>
        <v>291</v>
      </c>
    </row>
    <row r="801" spans="1:11" ht="24" x14ac:dyDescent="0.2">
      <c r="A801" s="5" t="s">
        <v>146</v>
      </c>
      <c r="B801" s="11" t="s">
        <v>37</v>
      </c>
      <c r="C801" s="13" t="s">
        <v>14</v>
      </c>
      <c r="D801" s="13" t="s">
        <v>10</v>
      </c>
      <c r="E801" s="11" t="s">
        <v>238</v>
      </c>
      <c r="F801" s="11" t="s">
        <v>144</v>
      </c>
      <c r="G801" s="23">
        <f t="shared" ref="G801:I802" si="306">G802</f>
        <v>12</v>
      </c>
      <c r="H801" s="23">
        <f t="shared" si="306"/>
        <v>0</v>
      </c>
      <c r="I801" s="23">
        <f t="shared" si="306"/>
        <v>12</v>
      </c>
    </row>
    <row r="802" spans="1:11" x14ac:dyDescent="0.2">
      <c r="A802" s="5" t="s">
        <v>149</v>
      </c>
      <c r="B802" s="11" t="s">
        <v>37</v>
      </c>
      <c r="C802" s="13" t="s">
        <v>14</v>
      </c>
      <c r="D802" s="13" t="s">
        <v>10</v>
      </c>
      <c r="E802" s="11" t="s">
        <v>238</v>
      </c>
      <c r="F802" s="11" t="s">
        <v>148</v>
      </c>
      <c r="G802" s="23">
        <f t="shared" si="306"/>
        <v>12</v>
      </c>
      <c r="H802" s="23">
        <f t="shared" si="306"/>
        <v>0</v>
      </c>
      <c r="I802" s="23">
        <f t="shared" si="306"/>
        <v>12</v>
      </c>
    </row>
    <row r="803" spans="1:11" x14ac:dyDescent="0.2">
      <c r="A803" s="24" t="s">
        <v>97</v>
      </c>
      <c r="B803" s="62" t="s">
        <v>37</v>
      </c>
      <c r="C803" s="63" t="s">
        <v>14</v>
      </c>
      <c r="D803" s="63" t="s">
        <v>10</v>
      </c>
      <c r="E803" s="62" t="s">
        <v>238</v>
      </c>
      <c r="F803" s="62" t="s">
        <v>98</v>
      </c>
      <c r="G803" s="64">
        <v>12</v>
      </c>
      <c r="H803" s="64"/>
      <c r="I803" s="64">
        <f t="shared" ref="I803" si="307">G803+H803</f>
        <v>12</v>
      </c>
    </row>
    <row r="804" spans="1:11" ht="31.5" x14ac:dyDescent="0.2">
      <c r="A804" s="164" t="s">
        <v>53</v>
      </c>
      <c r="B804" s="168" t="s">
        <v>43</v>
      </c>
      <c r="C804" s="171"/>
      <c r="D804" s="171"/>
      <c r="E804" s="168" t="s">
        <v>7</v>
      </c>
      <c r="F804" s="168" t="s">
        <v>7</v>
      </c>
      <c r="G804" s="170">
        <f>G805+G841+G848</f>
        <v>28934.2</v>
      </c>
      <c r="H804" s="170">
        <f>H805+H841+H848</f>
        <v>2192</v>
      </c>
      <c r="I804" s="170">
        <f>I805+I841+I848</f>
        <v>31126.2</v>
      </c>
      <c r="K804" s="3"/>
    </row>
    <row r="805" spans="1:11" x14ac:dyDescent="0.2">
      <c r="A805" s="39" t="s">
        <v>45</v>
      </c>
      <c r="B805" s="20" t="s">
        <v>43</v>
      </c>
      <c r="C805" s="41">
        <v>1</v>
      </c>
      <c r="D805" s="41">
        <v>0</v>
      </c>
      <c r="E805" s="20" t="s">
        <v>7</v>
      </c>
      <c r="F805" s="20" t="s">
        <v>7</v>
      </c>
      <c r="G805" s="22">
        <f t="shared" ref="G805:I806" si="308">G806</f>
        <v>25434.2</v>
      </c>
      <c r="H805" s="22">
        <f t="shared" si="308"/>
        <v>2192</v>
      </c>
      <c r="I805" s="22">
        <f t="shared" si="308"/>
        <v>27626.2</v>
      </c>
    </row>
    <row r="806" spans="1:11" x14ac:dyDescent="0.2">
      <c r="A806" s="5" t="s">
        <v>12</v>
      </c>
      <c r="B806" s="11" t="s">
        <v>43</v>
      </c>
      <c r="C806" s="10">
        <v>1</v>
      </c>
      <c r="D806" s="10">
        <v>13</v>
      </c>
      <c r="E806" s="11" t="s">
        <v>7</v>
      </c>
      <c r="F806" s="11" t="s">
        <v>7</v>
      </c>
      <c r="G806" s="23">
        <f t="shared" si="308"/>
        <v>25434.2</v>
      </c>
      <c r="H806" s="23">
        <f t="shared" si="308"/>
        <v>2192</v>
      </c>
      <c r="I806" s="23">
        <f t="shared" si="308"/>
        <v>27626.2</v>
      </c>
    </row>
    <row r="807" spans="1:11" x14ac:dyDescent="0.2">
      <c r="A807" s="5" t="s">
        <v>128</v>
      </c>
      <c r="B807" s="11" t="s">
        <v>43</v>
      </c>
      <c r="C807" s="10">
        <v>1</v>
      </c>
      <c r="D807" s="10">
        <v>13</v>
      </c>
      <c r="E807" s="11" t="s">
        <v>127</v>
      </c>
      <c r="F807" s="11"/>
      <c r="G807" s="23">
        <f>G808+G817+G829+G836</f>
        <v>25434.2</v>
      </c>
      <c r="H807" s="23">
        <f>H808+H817+H829+H836</f>
        <v>2192</v>
      </c>
      <c r="I807" s="23">
        <f>I808+I817+I829+I836</f>
        <v>27626.2</v>
      </c>
    </row>
    <row r="808" spans="1:11" ht="25.5" x14ac:dyDescent="0.2">
      <c r="A808" s="70" t="s">
        <v>130</v>
      </c>
      <c r="B808" s="11" t="s">
        <v>43</v>
      </c>
      <c r="C808" s="10">
        <v>1</v>
      </c>
      <c r="D808" s="10">
        <v>13</v>
      </c>
      <c r="E808" s="11" t="s">
        <v>131</v>
      </c>
      <c r="F808" s="11" t="s">
        <v>7</v>
      </c>
      <c r="G808" s="23">
        <f>G809+G813</f>
        <v>13078.5</v>
      </c>
      <c r="H808" s="23">
        <f>H809+H813</f>
        <v>0</v>
      </c>
      <c r="I808" s="23">
        <f>I809+I813</f>
        <v>13078.5</v>
      </c>
    </row>
    <row r="809" spans="1:11" ht="48" x14ac:dyDescent="0.2">
      <c r="A809" s="69" t="s">
        <v>384</v>
      </c>
      <c r="B809" s="11" t="s">
        <v>43</v>
      </c>
      <c r="C809" s="10">
        <v>1</v>
      </c>
      <c r="D809" s="10">
        <v>13</v>
      </c>
      <c r="E809" s="11" t="s">
        <v>131</v>
      </c>
      <c r="F809" s="11" t="s">
        <v>151</v>
      </c>
      <c r="G809" s="23">
        <f>G810</f>
        <v>11511.5</v>
      </c>
      <c r="H809" s="23">
        <f>H810</f>
        <v>0</v>
      </c>
      <c r="I809" s="23">
        <f>I810</f>
        <v>11511.5</v>
      </c>
    </row>
    <row r="810" spans="1:11" ht="24" x14ac:dyDescent="0.2">
      <c r="A810" s="5" t="s">
        <v>152</v>
      </c>
      <c r="B810" s="11" t="s">
        <v>43</v>
      </c>
      <c r="C810" s="10">
        <v>1</v>
      </c>
      <c r="D810" s="10">
        <v>13</v>
      </c>
      <c r="E810" s="11" t="s">
        <v>131</v>
      </c>
      <c r="F810" s="11" t="s">
        <v>150</v>
      </c>
      <c r="G810" s="23">
        <f>G812+G811</f>
        <v>11511.5</v>
      </c>
      <c r="H810" s="23">
        <f>H812+H811</f>
        <v>0</v>
      </c>
      <c r="I810" s="23">
        <f>I812+I811</f>
        <v>11511.5</v>
      </c>
    </row>
    <row r="811" spans="1:11" ht="25.5" x14ac:dyDescent="0.2">
      <c r="A811" s="71" t="s">
        <v>374</v>
      </c>
      <c r="B811" s="62" t="s">
        <v>43</v>
      </c>
      <c r="C811" s="67">
        <v>1</v>
      </c>
      <c r="D811" s="67">
        <v>13</v>
      </c>
      <c r="E811" s="62" t="s">
        <v>131</v>
      </c>
      <c r="F811" s="68" t="s">
        <v>85</v>
      </c>
      <c r="G811" s="64">
        <v>11226.4</v>
      </c>
      <c r="H811" s="64"/>
      <c r="I811" s="64">
        <f t="shared" ref="I811:I812" si="309">G811+H811</f>
        <v>11226.4</v>
      </c>
    </row>
    <row r="812" spans="1:11" ht="25.5" x14ac:dyDescent="0.2">
      <c r="A812" s="71" t="s">
        <v>375</v>
      </c>
      <c r="B812" s="62" t="s">
        <v>43</v>
      </c>
      <c r="C812" s="67">
        <v>1</v>
      </c>
      <c r="D812" s="67">
        <v>13</v>
      </c>
      <c r="E812" s="62" t="s">
        <v>131</v>
      </c>
      <c r="F812" s="68" t="s">
        <v>86</v>
      </c>
      <c r="G812" s="64">
        <v>285.10000000000002</v>
      </c>
      <c r="H812" s="64"/>
      <c r="I812" s="64">
        <f t="shared" si="309"/>
        <v>285.10000000000002</v>
      </c>
    </row>
    <row r="813" spans="1:11" ht="25.5" x14ac:dyDescent="0.2">
      <c r="A813" s="103" t="s">
        <v>367</v>
      </c>
      <c r="B813" s="11" t="s">
        <v>43</v>
      </c>
      <c r="C813" s="10">
        <v>1</v>
      </c>
      <c r="D813" s="10">
        <v>13</v>
      </c>
      <c r="E813" s="11" t="s">
        <v>131</v>
      </c>
      <c r="F813" s="45" t="s">
        <v>153</v>
      </c>
      <c r="G813" s="23">
        <f>G814</f>
        <v>1567</v>
      </c>
      <c r="H813" s="23">
        <f>H814</f>
        <v>0</v>
      </c>
      <c r="I813" s="23">
        <f>I814</f>
        <v>1567</v>
      </c>
    </row>
    <row r="814" spans="1:11" ht="25.5" x14ac:dyDescent="0.2">
      <c r="A814" s="103" t="s">
        <v>368</v>
      </c>
      <c r="B814" s="11" t="s">
        <v>43</v>
      </c>
      <c r="C814" s="10">
        <v>1</v>
      </c>
      <c r="D814" s="10">
        <v>13</v>
      </c>
      <c r="E814" s="11" t="s">
        <v>131</v>
      </c>
      <c r="F814" s="45" t="s">
        <v>154</v>
      </c>
      <c r="G814" s="23">
        <f>G816+G815</f>
        <v>1567</v>
      </c>
      <c r="H814" s="23">
        <f>H816+H815</f>
        <v>0</v>
      </c>
      <c r="I814" s="23">
        <f>I816+I815</f>
        <v>1567</v>
      </c>
    </row>
    <row r="815" spans="1:11" ht="25.5" x14ac:dyDescent="0.2">
      <c r="A815" s="105" t="s">
        <v>112</v>
      </c>
      <c r="B815" s="62" t="s">
        <v>43</v>
      </c>
      <c r="C815" s="67">
        <v>1</v>
      </c>
      <c r="D815" s="67">
        <v>13</v>
      </c>
      <c r="E815" s="62" t="s">
        <v>131</v>
      </c>
      <c r="F815" s="68" t="s">
        <v>113</v>
      </c>
      <c r="G815" s="64">
        <v>236.5</v>
      </c>
      <c r="H815" s="64"/>
      <c r="I815" s="64">
        <f t="shared" ref="I815:I816" si="310">G815+H815</f>
        <v>236.5</v>
      </c>
    </row>
    <row r="816" spans="1:11" ht="25.5" x14ac:dyDescent="0.2">
      <c r="A816" s="75" t="s">
        <v>371</v>
      </c>
      <c r="B816" s="62" t="s">
        <v>43</v>
      </c>
      <c r="C816" s="67">
        <v>1</v>
      </c>
      <c r="D816" s="67">
        <v>13</v>
      </c>
      <c r="E816" s="62" t="s">
        <v>131</v>
      </c>
      <c r="F816" s="68" t="s">
        <v>84</v>
      </c>
      <c r="G816" s="64">
        <v>1330.5</v>
      </c>
      <c r="H816" s="64"/>
      <c r="I816" s="64">
        <f t="shared" si="310"/>
        <v>1330.5</v>
      </c>
    </row>
    <row r="817" spans="1:9" ht="24" x14ac:dyDescent="0.2">
      <c r="A817" s="5" t="s">
        <v>47</v>
      </c>
      <c r="B817" s="11" t="s">
        <v>43</v>
      </c>
      <c r="C817" s="10">
        <v>1</v>
      </c>
      <c r="D817" s="10">
        <v>13</v>
      </c>
      <c r="E817" s="11" t="s">
        <v>286</v>
      </c>
      <c r="F817" s="45" t="s">
        <v>7</v>
      </c>
      <c r="G817" s="23">
        <f>G818+G821+G824</f>
        <v>9555.7000000000007</v>
      </c>
      <c r="H817" s="23">
        <f>H818+H821+H824</f>
        <v>2192</v>
      </c>
      <c r="I817" s="23">
        <f>I818+I821+I824</f>
        <v>11747.7</v>
      </c>
    </row>
    <row r="818" spans="1:9" ht="48" x14ac:dyDescent="0.2">
      <c r="A818" s="69" t="s">
        <v>384</v>
      </c>
      <c r="B818" s="11" t="s">
        <v>43</v>
      </c>
      <c r="C818" s="13" t="s">
        <v>8</v>
      </c>
      <c r="D818" s="13" t="s">
        <v>66</v>
      </c>
      <c r="E818" s="11" t="s">
        <v>286</v>
      </c>
      <c r="F818" s="45" t="s">
        <v>151</v>
      </c>
      <c r="G818" s="23">
        <f t="shared" ref="G818:I819" si="311">G819</f>
        <v>1726.1</v>
      </c>
      <c r="H818" s="23">
        <f t="shared" si="311"/>
        <v>0</v>
      </c>
      <c r="I818" s="23">
        <f t="shared" si="311"/>
        <v>1726.1</v>
      </c>
    </row>
    <row r="819" spans="1:9" ht="24" x14ac:dyDescent="0.2">
      <c r="A819" s="5" t="s">
        <v>152</v>
      </c>
      <c r="B819" s="11" t="s">
        <v>43</v>
      </c>
      <c r="C819" s="13" t="s">
        <v>8</v>
      </c>
      <c r="D819" s="13" t="s">
        <v>66</v>
      </c>
      <c r="E819" s="11" t="s">
        <v>286</v>
      </c>
      <c r="F819" s="45" t="s">
        <v>150</v>
      </c>
      <c r="G819" s="23">
        <f t="shared" si="311"/>
        <v>1726.1</v>
      </c>
      <c r="H819" s="23">
        <f t="shared" si="311"/>
        <v>0</v>
      </c>
      <c r="I819" s="23">
        <f t="shared" si="311"/>
        <v>1726.1</v>
      </c>
    </row>
    <row r="820" spans="1:9" ht="25.5" x14ac:dyDescent="0.2">
      <c r="A820" s="71" t="s">
        <v>374</v>
      </c>
      <c r="B820" s="62" t="s">
        <v>43</v>
      </c>
      <c r="C820" s="63" t="s">
        <v>8</v>
      </c>
      <c r="D820" s="63" t="s">
        <v>66</v>
      </c>
      <c r="E820" s="62" t="s">
        <v>286</v>
      </c>
      <c r="F820" s="68" t="s">
        <v>85</v>
      </c>
      <c r="G820" s="64">
        <v>1726.1</v>
      </c>
      <c r="H820" s="64"/>
      <c r="I820" s="64">
        <f>G820+H820</f>
        <v>1726.1</v>
      </c>
    </row>
    <row r="821" spans="1:9" ht="25.5" x14ac:dyDescent="0.2">
      <c r="A821" s="103" t="s">
        <v>367</v>
      </c>
      <c r="B821" s="11" t="s">
        <v>43</v>
      </c>
      <c r="C821" s="13" t="s">
        <v>8</v>
      </c>
      <c r="D821" s="13" t="s">
        <v>66</v>
      </c>
      <c r="E821" s="11" t="s">
        <v>286</v>
      </c>
      <c r="F821" s="45" t="s">
        <v>153</v>
      </c>
      <c r="G821" s="23">
        <f t="shared" ref="G821:I822" si="312">G822</f>
        <v>5941.5</v>
      </c>
      <c r="H821" s="23">
        <f t="shared" si="312"/>
        <v>2172.1</v>
      </c>
      <c r="I821" s="23">
        <f t="shared" si="312"/>
        <v>8113.6</v>
      </c>
    </row>
    <row r="822" spans="1:9" ht="25.5" x14ac:dyDescent="0.2">
      <c r="A822" s="103" t="s">
        <v>368</v>
      </c>
      <c r="B822" s="11" t="s">
        <v>43</v>
      </c>
      <c r="C822" s="13" t="s">
        <v>8</v>
      </c>
      <c r="D822" s="13" t="s">
        <v>66</v>
      </c>
      <c r="E822" s="11" t="s">
        <v>286</v>
      </c>
      <c r="F822" s="45" t="s">
        <v>154</v>
      </c>
      <c r="G822" s="23">
        <f t="shared" si="312"/>
        <v>5941.5</v>
      </c>
      <c r="H822" s="23">
        <f t="shared" si="312"/>
        <v>2172.1</v>
      </c>
      <c r="I822" s="23">
        <f t="shared" si="312"/>
        <v>8113.6</v>
      </c>
    </row>
    <row r="823" spans="1:9" s="101" customFormat="1" ht="25.5" x14ac:dyDescent="0.2">
      <c r="A823" s="100" t="s">
        <v>371</v>
      </c>
      <c r="B823" s="94" t="s">
        <v>43</v>
      </c>
      <c r="C823" s="95" t="s">
        <v>8</v>
      </c>
      <c r="D823" s="95" t="s">
        <v>66</v>
      </c>
      <c r="E823" s="94" t="s">
        <v>286</v>
      </c>
      <c r="F823" s="94" t="s">
        <v>84</v>
      </c>
      <c r="G823" s="96">
        <v>5941.5</v>
      </c>
      <c r="H823" s="96">
        <f>1092+1100-19.9</f>
        <v>2172.1</v>
      </c>
      <c r="I823" s="64">
        <f>G823+H823</f>
        <v>8113.6</v>
      </c>
    </row>
    <row r="824" spans="1:9" s="101" customFormat="1" x14ac:dyDescent="0.2">
      <c r="A824" s="109" t="s">
        <v>155</v>
      </c>
      <c r="B824" s="91" t="s">
        <v>43</v>
      </c>
      <c r="C824" s="92" t="s">
        <v>8</v>
      </c>
      <c r="D824" s="92" t="s">
        <v>66</v>
      </c>
      <c r="E824" s="91" t="s">
        <v>286</v>
      </c>
      <c r="F824" s="91" t="s">
        <v>156</v>
      </c>
      <c r="G824" s="93">
        <f>G825+G827</f>
        <v>1888.1</v>
      </c>
      <c r="H824" s="93">
        <f>H825+H827</f>
        <v>19.899999999999999</v>
      </c>
      <c r="I824" s="93">
        <f>I825+I827</f>
        <v>1908</v>
      </c>
    </row>
    <row r="825" spans="1:9" s="101" customFormat="1" x14ac:dyDescent="0.2">
      <c r="A825" s="109" t="s">
        <v>170</v>
      </c>
      <c r="B825" s="91" t="s">
        <v>43</v>
      </c>
      <c r="C825" s="92" t="s">
        <v>8</v>
      </c>
      <c r="D825" s="92" t="s">
        <v>66</v>
      </c>
      <c r="E825" s="91" t="s">
        <v>286</v>
      </c>
      <c r="F825" s="91" t="s">
        <v>165</v>
      </c>
      <c r="G825" s="93">
        <f>G826</f>
        <v>1598</v>
      </c>
      <c r="H825" s="93">
        <f>H826</f>
        <v>19.899999999999999</v>
      </c>
      <c r="I825" s="93">
        <f>I826</f>
        <v>1617.9</v>
      </c>
    </row>
    <row r="826" spans="1:9" s="101" customFormat="1" ht="79.5" customHeight="1" x14ac:dyDescent="0.2">
      <c r="A826" s="195" t="s">
        <v>502</v>
      </c>
      <c r="B826" s="62" t="s">
        <v>43</v>
      </c>
      <c r="C826" s="63" t="s">
        <v>8</v>
      </c>
      <c r="D826" s="63" t="s">
        <v>66</v>
      </c>
      <c r="E826" s="62" t="s">
        <v>286</v>
      </c>
      <c r="F826" s="68" t="s">
        <v>114</v>
      </c>
      <c r="G826" s="64">
        <v>1598</v>
      </c>
      <c r="H826" s="64">
        <v>19.899999999999999</v>
      </c>
      <c r="I826" s="64">
        <f>G826+H826</f>
        <v>1617.9</v>
      </c>
    </row>
    <row r="827" spans="1:9" x14ac:dyDescent="0.2">
      <c r="A827" s="103" t="s">
        <v>158</v>
      </c>
      <c r="B827" s="11" t="s">
        <v>43</v>
      </c>
      <c r="C827" s="13" t="s">
        <v>8</v>
      </c>
      <c r="D827" s="13" t="s">
        <v>66</v>
      </c>
      <c r="E827" s="11" t="s">
        <v>286</v>
      </c>
      <c r="F827" s="45" t="s">
        <v>157</v>
      </c>
      <c r="G827" s="23">
        <f t="shared" ref="G827:I827" si="313">G828</f>
        <v>290.10000000000002</v>
      </c>
      <c r="H827" s="23">
        <f t="shared" si="313"/>
        <v>0</v>
      </c>
      <c r="I827" s="23">
        <f t="shared" si="313"/>
        <v>290.10000000000002</v>
      </c>
    </row>
    <row r="828" spans="1:9" x14ac:dyDescent="0.2">
      <c r="A828" s="65" t="s">
        <v>92</v>
      </c>
      <c r="B828" s="62" t="s">
        <v>43</v>
      </c>
      <c r="C828" s="63" t="s">
        <v>8</v>
      </c>
      <c r="D828" s="63" t="s">
        <v>66</v>
      </c>
      <c r="E828" s="62" t="s">
        <v>286</v>
      </c>
      <c r="F828" s="68" t="s">
        <v>93</v>
      </c>
      <c r="G828" s="64">
        <v>290.10000000000002</v>
      </c>
      <c r="H828" s="64"/>
      <c r="I828" s="64">
        <f>G828+H828</f>
        <v>290.10000000000002</v>
      </c>
    </row>
    <row r="829" spans="1:9" ht="24" x14ac:dyDescent="0.2">
      <c r="A829" s="5" t="s">
        <v>40</v>
      </c>
      <c r="B829" s="11" t="s">
        <v>43</v>
      </c>
      <c r="C829" s="10">
        <v>1</v>
      </c>
      <c r="D829" s="10">
        <v>13</v>
      </c>
      <c r="E829" s="11" t="s">
        <v>324</v>
      </c>
      <c r="F829" s="11" t="s">
        <v>7</v>
      </c>
      <c r="G829" s="23">
        <f>G832+G835</f>
        <v>1800</v>
      </c>
      <c r="H829" s="23">
        <f>H832+H835</f>
        <v>0</v>
      </c>
      <c r="I829" s="23">
        <f>I832+I835</f>
        <v>1800</v>
      </c>
    </row>
    <row r="830" spans="1:9" ht="25.5" x14ac:dyDescent="0.2">
      <c r="A830" s="103" t="s">
        <v>367</v>
      </c>
      <c r="B830" s="11" t="s">
        <v>43</v>
      </c>
      <c r="C830" s="10">
        <v>1</v>
      </c>
      <c r="D830" s="10">
        <v>13</v>
      </c>
      <c r="E830" s="11" t="s">
        <v>324</v>
      </c>
      <c r="F830" s="11" t="s">
        <v>153</v>
      </c>
      <c r="G830" s="23">
        <f t="shared" ref="G830:I831" si="314">G831</f>
        <v>1000</v>
      </c>
      <c r="H830" s="23">
        <f t="shared" si="314"/>
        <v>0</v>
      </c>
      <c r="I830" s="23">
        <f t="shared" si="314"/>
        <v>1000</v>
      </c>
    </row>
    <row r="831" spans="1:9" ht="25.5" x14ac:dyDescent="0.2">
      <c r="A831" s="103" t="s">
        <v>368</v>
      </c>
      <c r="B831" s="11" t="s">
        <v>43</v>
      </c>
      <c r="C831" s="10">
        <v>1</v>
      </c>
      <c r="D831" s="10">
        <v>13</v>
      </c>
      <c r="E831" s="11" t="s">
        <v>324</v>
      </c>
      <c r="F831" s="11" t="s">
        <v>154</v>
      </c>
      <c r="G831" s="23">
        <f t="shared" si="314"/>
        <v>1000</v>
      </c>
      <c r="H831" s="23">
        <f t="shared" si="314"/>
        <v>0</v>
      </c>
      <c r="I831" s="23">
        <f t="shared" si="314"/>
        <v>1000</v>
      </c>
    </row>
    <row r="832" spans="1:9" ht="25.5" x14ac:dyDescent="0.2">
      <c r="A832" s="75" t="s">
        <v>371</v>
      </c>
      <c r="B832" s="62" t="s">
        <v>43</v>
      </c>
      <c r="C832" s="67">
        <v>1</v>
      </c>
      <c r="D832" s="67">
        <v>13</v>
      </c>
      <c r="E832" s="62" t="s">
        <v>324</v>
      </c>
      <c r="F832" s="68" t="s">
        <v>84</v>
      </c>
      <c r="G832" s="64">
        <v>1000</v>
      </c>
      <c r="H832" s="64"/>
      <c r="I832" s="64">
        <f>G832+H832</f>
        <v>1000</v>
      </c>
    </row>
    <row r="833" spans="1:9" x14ac:dyDescent="0.2">
      <c r="A833" s="103" t="s">
        <v>155</v>
      </c>
      <c r="B833" s="11" t="s">
        <v>43</v>
      </c>
      <c r="C833" s="10">
        <v>1</v>
      </c>
      <c r="D833" s="10">
        <v>13</v>
      </c>
      <c r="E833" s="11" t="s">
        <v>324</v>
      </c>
      <c r="F833" s="45" t="s">
        <v>156</v>
      </c>
      <c r="G833" s="23">
        <f t="shared" ref="G833:I834" si="315">G834</f>
        <v>800</v>
      </c>
      <c r="H833" s="23">
        <f t="shared" si="315"/>
        <v>0</v>
      </c>
      <c r="I833" s="23">
        <f t="shared" si="315"/>
        <v>800</v>
      </c>
    </row>
    <row r="834" spans="1:9" x14ac:dyDescent="0.2">
      <c r="A834" s="108" t="s">
        <v>158</v>
      </c>
      <c r="B834" s="11" t="s">
        <v>43</v>
      </c>
      <c r="C834" s="10">
        <v>1</v>
      </c>
      <c r="D834" s="10">
        <v>13</v>
      </c>
      <c r="E834" s="11" t="s">
        <v>324</v>
      </c>
      <c r="F834" s="45" t="s">
        <v>157</v>
      </c>
      <c r="G834" s="23">
        <f t="shared" si="315"/>
        <v>800</v>
      </c>
      <c r="H834" s="23">
        <f t="shared" si="315"/>
        <v>0</v>
      </c>
      <c r="I834" s="23">
        <f t="shared" si="315"/>
        <v>800</v>
      </c>
    </row>
    <row r="835" spans="1:9" x14ac:dyDescent="0.2">
      <c r="A835" s="65" t="s">
        <v>92</v>
      </c>
      <c r="B835" s="62" t="s">
        <v>43</v>
      </c>
      <c r="C835" s="63" t="s">
        <v>8</v>
      </c>
      <c r="D835" s="63" t="s">
        <v>66</v>
      </c>
      <c r="E835" s="62" t="s">
        <v>324</v>
      </c>
      <c r="F835" s="68" t="s">
        <v>93</v>
      </c>
      <c r="G835" s="64">
        <v>800</v>
      </c>
      <c r="H835" s="64"/>
      <c r="I835" s="64">
        <f>G835+H835</f>
        <v>800</v>
      </c>
    </row>
    <row r="836" spans="1:9" ht="24" x14ac:dyDescent="0.2">
      <c r="A836" s="5" t="s">
        <v>188</v>
      </c>
      <c r="B836" s="11" t="s">
        <v>43</v>
      </c>
      <c r="C836" s="13" t="s">
        <v>8</v>
      </c>
      <c r="D836" s="13" t="s">
        <v>66</v>
      </c>
      <c r="E836" s="11" t="s">
        <v>281</v>
      </c>
      <c r="F836" s="11"/>
      <c r="G836" s="36">
        <f t="shared" ref="G836:I836" si="316">G837</f>
        <v>1000</v>
      </c>
      <c r="H836" s="36">
        <f t="shared" si="316"/>
        <v>0</v>
      </c>
      <c r="I836" s="36">
        <f t="shared" si="316"/>
        <v>1000</v>
      </c>
    </row>
    <row r="837" spans="1:9" ht="24" x14ac:dyDescent="0.2">
      <c r="A837" s="5" t="s">
        <v>285</v>
      </c>
      <c r="B837" s="11" t="s">
        <v>43</v>
      </c>
      <c r="C837" s="13" t="s">
        <v>8</v>
      </c>
      <c r="D837" s="13" t="s">
        <v>66</v>
      </c>
      <c r="E837" s="11" t="s">
        <v>284</v>
      </c>
      <c r="F837" s="11"/>
      <c r="G837" s="23">
        <f>G840</f>
        <v>1000</v>
      </c>
      <c r="H837" s="23">
        <f>H840</f>
        <v>0</v>
      </c>
      <c r="I837" s="23">
        <f>I840</f>
        <v>1000</v>
      </c>
    </row>
    <row r="838" spans="1:9" ht="25.5" x14ac:dyDescent="0.2">
      <c r="A838" s="103" t="s">
        <v>367</v>
      </c>
      <c r="B838" s="11" t="s">
        <v>43</v>
      </c>
      <c r="C838" s="13" t="s">
        <v>8</v>
      </c>
      <c r="D838" s="13" t="s">
        <v>66</v>
      </c>
      <c r="E838" s="11" t="s">
        <v>284</v>
      </c>
      <c r="F838" s="11" t="s">
        <v>153</v>
      </c>
      <c r="G838" s="23">
        <f t="shared" ref="G838:I839" si="317">G839</f>
        <v>1000</v>
      </c>
      <c r="H838" s="23">
        <f t="shared" si="317"/>
        <v>0</v>
      </c>
      <c r="I838" s="23">
        <f t="shared" si="317"/>
        <v>1000</v>
      </c>
    </row>
    <row r="839" spans="1:9" ht="25.5" x14ac:dyDescent="0.2">
      <c r="A839" s="103" t="s">
        <v>368</v>
      </c>
      <c r="B839" s="11" t="s">
        <v>43</v>
      </c>
      <c r="C839" s="13" t="s">
        <v>8</v>
      </c>
      <c r="D839" s="13" t="s">
        <v>66</v>
      </c>
      <c r="E839" s="11" t="s">
        <v>284</v>
      </c>
      <c r="F839" s="11" t="s">
        <v>154</v>
      </c>
      <c r="G839" s="23">
        <f t="shared" si="317"/>
        <v>1000</v>
      </c>
      <c r="H839" s="23">
        <f t="shared" si="317"/>
        <v>0</v>
      </c>
      <c r="I839" s="23">
        <f t="shared" si="317"/>
        <v>1000</v>
      </c>
    </row>
    <row r="840" spans="1:9" ht="25.5" x14ac:dyDescent="0.2">
      <c r="A840" s="75" t="s">
        <v>371</v>
      </c>
      <c r="B840" s="62" t="s">
        <v>43</v>
      </c>
      <c r="C840" s="63" t="s">
        <v>8</v>
      </c>
      <c r="D840" s="63" t="s">
        <v>66</v>
      </c>
      <c r="E840" s="62" t="s">
        <v>284</v>
      </c>
      <c r="F840" s="62" t="s">
        <v>84</v>
      </c>
      <c r="G840" s="64">
        <v>1000</v>
      </c>
      <c r="H840" s="64"/>
      <c r="I840" s="64">
        <f>G840+H840</f>
        <v>1000</v>
      </c>
    </row>
    <row r="841" spans="1:9" x14ac:dyDescent="0.2">
      <c r="A841" s="55" t="s">
        <v>49</v>
      </c>
      <c r="B841" s="51" t="s">
        <v>43</v>
      </c>
      <c r="C841" s="52" t="s">
        <v>10</v>
      </c>
      <c r="D841" s="52" t="s">
        <v>55</v>
      </c>
      <c r="E841" s="51" t="s">
        <v>7</v>
      </c>
      <c r="F841" s="51" t="s">
        <v>7</v>
      </c>
      <c r="G841" s="36">
        <f>G842</f>
        <v>2500</v>
      </c>
      <c r="H841" s="36">
        <f>H842</f>
        <v>0</v>
      </c>
      <c r="I841" s="36">
        <f>I842</f>
        <v>2500</v>
      </c>
    </row>
    <row r="842" spans="1:9" x14ac:dyDescent="0.2">
      <c r="A842" s="56" t="s">
        <v>28</v>
      </c>
      <c r="B842" s="11" t="s">
        <v>43</v>
      </c>
      <c r="C842" s="13" t="s">
        <v>10</v>
      </c>
      <c r="D842" s="13" t="s">
        <v>27</v>
      </c>
      <c r="E842" s="11" t="s">
        <v>7</v>
      </c>
      <c r="F842" s="11" t="s">
        <v>7</v>
      </c>
      <c r="G842" s="23">
        <f t="shared" ref="G842:I843" si="318">G843</f>
        <v>2500</v>
      </c>
      <c r="H842" s="23">
        <f t="shared" si="318"/>
        <v>0</v>
      </c>
      <c r="I842" s="23">
        <f t="shared" si="318"/>
        <v>2500</v>
      </c>
    </row>
    <row r="843" spans="1:9" x14ac:dyDescent="0.2">
      <c r="A843" s="5" t="s">
        <v>128</v>
      </c>
      <c r="B843" s="11" t="s">
        <v>43</v>
      </c>
      <c r="C843" s="13" t="s">
        <v>10</v>
      </c>
      <c r="D843" s="13" t="s">
        <v>27</v>
      </c>
      <c r="E843" s="11" t="s">
        <v>127</v>
      </c>
      <c r="F843" s="11" t="s">
        <v>7</v>
      </c>
      <c r="G843" s="23">
        <f t="shared" si="318"/>
        <v>2500</v>
      </c>
      <c r="H843" s="23">
        <f t="shared" si="318"/>
        <v>0</v>
      </c>
      <c r="I843" s="23">
        <f t="shared" si="318"/>
        <v>2500</v>
      </c>
    </row>
    <row r="844" spans="1:9" x14ac:dyDescent="0.2">
      <c r="A844" s="5" t="s">
        <v>323</v>
      </c>
      <c r="B844" s="11" t="s">
        <v>43</v>
      </c>
      <c r="C844" s="13" t="s">
        <v>10</v>
      </c>
      <c r="D844" s="13" t="s">
        <v>27</v>
      </c>
      <c r="E844" s="11" t="s">
        <v>322</v>
      </c>
      <c r="F844" s="11" t="s">
        <v>7</v>
      </c>
      <c r="G844" s="23">
        <f>G847</f>
        <v>2500</v>
      </c>
      <c r="H844" s="23">
        <f>H847</f>
        <v>0</v>
      </c>
      <c r="I844" s="23">
        <f>I847</f>
        <v>2500</v>
      </c>
    </row>
    <row r="845" spans="1:9" ht="38.25" x14ac:dyDescent="0.2">
      <c r="A845" s="103" t="s">
        <v>350</v>
      </c>
      <c r="B845" s="11" t="s">
        <v>43</v>
      </c>
      <c r="C845" s="13" t="s">
        <v>10</v>
      </c>
      <c r="D845" s="13" t="s">
        <v>27</v>
      </c>
      <c r="E845" s="11" t="s">
        <v>322</v>
      </c>
      <c r="F845" s="11" t="s">
        <v>153</v>
      </c>
      <c r="G845" s="23">
        <f t="shared" ref="G845:I846" si="319">G846</f>
        <v>2500</v>
      </c>
      <c r="H845" s="23">
        <f t="shared" si="319"/>
        <v>0</v>
      </c>
      <c r="I845" s="23">
        <f t="shared" si="319"/>
        <v>2500</v>
      </c>
    </row>
    <row r="846" spans="1:9" ht="51" x14ac:dyDescent="0.2">
      <c r="A846" s="103" t="s">
        <v>351</v>
      </c>
      <c r="B846" s="11" t="s">
        <v>43</v>
      </c>
      <c r="C846" s="13" t="s">
        <v>10</v>
      </c>
      <c r="D846" s="13" t="s">
        <v>27</v>
      </c>
      <c r="E846" s="11" t="s">
        <v>322</v>
      </c>
      <c r="F846" s="11" t="s">
        <v>154</v>
      </c>
      <c r="G846" s="23">
        <f t="shared" si="319"/>
        <v>2500</v>
      </c>
      <c r="H846" s="23">
        <f t="shared" si="319"/>
        <v>0</v>
      </c>
      <c r="I846" s="23">
        <f t="shared" si="319"/>
        <v>2500</v>
      </c>
    </row>
    <row r="847" spans="1:9" ht="38.25" x14ac:dyDescent="0.2">
      <c r="A847" s="75" t="s">
        <v>345</v>
      </c>
      <c r="B847" s="62" t="s">
        <v>43</v>
      </c>
      <c r="C847" s="63" t="s">
        <v>10</v>
      </c>
      <c r="D847" s="63" t="s">
        <v>27</v>
      </c>
      <c r="E847" s="62" t="s">
        <v>322</v>
      </c>
      <c r="F847" s="62" t="s">
        <v>84</v>
      </c>
      <c r="G847" s="64">
        <v>2500</v>
      </c>
      <c r="H847" s="64"/>
      <c r="I847" s="64">
        <f>G847+H847</f>
        <v>2500</v>
      </c>
    </row>
    <row r="848" spans="1:9" x14ac:dyDescent="0.2">
      <c r="A848" s="39" t="s">
        <v>50</v>
      </c>
      <c r="B848" s="57" t="s">
        <v>43</v>
      </c>
      <c r="C848" s="21" t="s">
        <v>16</v>
      </c>
      <c r="D848" s="21" t="s">
        <v>55</v>
      </c>
      <c r="E848" s="57"/>
      <c r="F848" s="57"/>
      <c r="G848" s="29">
        <f t="shared" ref="G848:I849" si="320">G849</f>
        <v>1000</v>
      </c>
      <c r="H848" s="29">
        <f t="shared" si="320"/>
        <v>0</v>
      </c>
      <c r="I848" s="29">
        <f t="shared" si="320"/>
        <v>1000</v>
      </c>
    </row>
    <row r="849" spans="1:11" x14ac:dyDescent="0.2">
      <c r="A849" s="58" t="s">
        <v>17</v>
      </c>
      <c r="B849" s="15" t="s">
        <v>43</v>
      </c>
      <c r="C849" s="12" t="s">
        <v>16</v>
      </c>
      <c r="D849" s="12" t="s">
        <v>8</v>
      </c>
      <c r="E849" s="15"/>
      <c r="F849" s="15"/>
      <c r="G849" s="30">
        <f t="shared" si="320"/>
        <v>1000</v>
      </c>
      <c r="H849" s="30">
        <f t="shared" si="320"/>
        <v>0</v>
      </c>
      <c r="I849" s="30">
        <f t="shared" si="320"/>
        <v>1000</v>
      </c>
    </row>
    <row r="850" spans="1:11" x14ac:dyDescent="0.2">
      <c r="A850" s="5" t="s">
        <v>128</v>
      </c>
      <c r="B850" s="97" t="s">
        <v>43</v>
      </c>
      <c r="C850" s="98" t="s">
        <v>16</v>
      </c>
      <c r="D850" s="98" t="s">
        <v>8</v>
      </c>
      <c r="E850" s="91" t="s">
        <v>127</v>
      </c>
      <c r="F850" s="97"/>
      <c r="G850" s="99">
        <f>G852</f>
        <v>1000</v>
      </c>
      <c r="H850" s="99">
        <f>H852</f>
        <v>0</v>
      </c>
      <c r="I850" s="99">
        <f>I852</f>
        <v>1000</v>
      </c>
    </row>
    <row r="851" spans="1:11" ht="24" x14ac:dyDescent="0.2">
      <c r="A851" s="90" t="s">
        <v>321</v>
      </c>
      <c r="B851" s="97" t="s">
        <v>43</v>
      </c>
      <c r="C851" s="98" t="s">
        <v>16</v>
      </c>
      <c r="D851" s="98" t="s">
        <v>8</v>
      </c>
      <c r="E851" s="91" t="s">
        <v>289</v>
      </c>
      <c r="F851" s="97"/>
      <c r="G851" s="99">
        <f t="shared" ref="G851:I854" si="321">G852</f>
        <v>1000</v>
      </c>
      <c r="H851" s="99">
        <f t="shared" si="321"/>
        <v>0</v>
      </c>
      <c r="I851" s="99">
        <f t="shared" si="321"/>
        <v>1000</v>
      </c>
    </row>
    <row r="852" spans="1:11" x14ac:dyDescent="0.2">
      <c r="A852" s="90" t="s">
        <v>291</v>
      </c>
      <c r="B852" s="91" t="s">
        <v>43</v>
      </c>
      <c r="C852" s="92" t="s">
        <v>16</v>
      </c>
      <c r="D852" s="92" t="s">
        <v>8</v>
      </c>
      <c r="E852" s="91" t="s">
        <v>290</v>
      </c>
      <c r="F852" s="91"/>
      <c r="G852" s="93">
        <f t="shared" si="321"/>
        <v>1000</v>
      </c>
      <c r="H852" s="93">
        <f t="shared" si="321"/>
        <v>0</v>
      </c>
      <c r="I852" s="93">
        <f t="shared" si="321"/>
        <v>1000</v>
      </c>
    </row>
    <row r="853" spans="1:11" ht="28.5" customHeight="1" x14ac:dyDescent="0.2">
      <c r="A853" s="110" t="s">
        <v>350</v>
      </c>
      <c r="B853" s="91" t="s">
        <v>43</v>
      </c>
      <c r="C853" s="92" t="s">
        <v>16</v>
      </c>
      <c r="D853" s="92" t="s">
        <v>8</v>
      </c>
      <c r="E853" s="91" t="s">
        <v>290</v>
      </c>
      <c r="F853" s="91" t="s">
        <v>153</v>
      </c>
      <c r="G853" s="93">
        <f t="shared" si="321"/>
        <v>1000</v>
      </c>
      <c r="H853" s="93">
        <f t="shared" si="321"/>
        <v>0</v>
      </c>
      <c r="I853" s="93">
        <f t="shared" si="321"/>
        <v>1000</v>
      </c>
    </row>
    <row r="854" spans="1:11" ht="26.25" customHeight="1" x14ac:dyDescent="0.2">
      <c r="A854" s="114" t="s">
        <v>351</v>
      </c>
      <c r="B854" s="91" t="s">
        <v>43</v>
      </c>
      <c r="C854" s="92" t="s">
        <v>16</v>
      </c>
      <c r="D854" s="92" t="s">
        <v>8</v>
      </c>
      <c r="E854" s="91" t="s">
        <v>290</v>
      </c>
      <c r="F854" s="91" t="s">
        <v>154</v>
      </c>
      <c r="G854" s="93">
        <f t="shared" si="321"/>
        <v>1000</v>
      </c>
      <c r="H854" s="93">
        <f t="shared" si="321"/>
        <v>0</v>
      </c>
      <c r="I854" s="93">
        <f t="shared" si="321"/>
        <v>1000</v>
      </c>
    </row>
    <row r="855" spans="1:11" ht="28.5" customHeight="1" x14ac:dyDescent="0.2">
      <c r="A855" s="100" t="s">
        <v>345</v>
      </c>
      <c r="B855" s="94" t="s">
        <v>43</v>
      </c>
      <c r="C855" s="95" t="s">
        <v>16</v>
      </c>
      <c r="D855" s="95" t="s">
        <v>8</v>
      </c>
      <c r="E855" s="94" t="s">
        <v>290</v>
      </c>
      <c r="F855" s="94" t="s">
        <v>84</v>
      </c>
      <c r="G855" s="96">
        <v>1000</v>
      </c>
      <c r="H855" s="96"/>
      <c r="I855" s="96">
        <f>G855+H855</f>
        <v>1000</v>
      </c>
    </row>
    <row r="856" spans="1:11" ht="31.5" x14ac:dyDescent="0.2">
      <c r="A856" s="164" t="s">
        <v>62</v>
      </c>
      <c r="B856" s="168" t="s">
        <v>38</v>
      </c>
      <c r="C856" s="171"/>
      <c r="D856" s="171"/>
      <c r="E856" s="168" t="s">
        <v>7</v>
      </c>
      <c r="F856" s="168" t="s">
        <v>7</v>
      </c>
      <c r="G856" s="184">
        <f>G857+G1033</f>
        <v>1074458.2</v>
      </c>
      <c r="H856" s="184">
        <f>H857+H1033</f>
        <v>-25425.200000000001</v>
      </c>
      <c r="I856" s="184">
        <f>I857+I1033</f>
        <v>1049032.9999999998</v>
      </c>
      <c r="J856" s="3"/>
      <c r="K856" s="3"/>
    </row>
    <row r="857" spans="1:11" x14ac:dyDescent="0.2">
      <c r="A857" s="39" t="s">
        <v>51</v>
      </c>
      <c r="B857" s="20" t="s">
        <v>38</v>
      </c>
      <c r="C857" s="41">
        <v>7</v>
      </c>
      <c r="D857" s="41">
        <v>0</v>
      </c>
      <c r="E857" s="20" t="s">
        <v>7</v>
      </c>
      <c r="F857" s="20" t="s">
        <v>7</v>
      </c>
      <c r="G857" s="22">
        <f>G858+G895+G951+G998</f>
        <v>1056412.3</v>
      </c>
      <c r="H857" s="22">
        <f>H858+H895+H951+H998</f>
        <v>-25425.200000000001</v>
      </c>
      <c r="I857" s="22">
        <f>I858+I895+I951+I998</f>
        <v>1030987.0999999999</v>
      </c>
      <c r="J857" s="3"/>
      <c r="K857" s="3"/>
    </row>
    <row r="858" spans="1:11" x14ac:dyDescent="0.2">
      <c r="A858" s="5" t="s">
        <v>19</v>
      </c>
      <c r="B858" s="11" t="s">
        <v>38</v>
      </c>
      <c r="C858" s="10">
        <v>7</v>
      </c>
      <c r="D858" s="10">
        <v>1</v>
      </c>
      <c r="E858" s="11" t="s">
        <v>7</v>
      </c>
      <c r="F858" s="11" t="s">
        <v>7</v>
      </c>
      <c r="G858" s="23">
        <f>G859</f>
        <v>349377.39999999997</v>
      </c>
      <c r="H858" s="23">
        <f>H859</f>
        <v>-23914</v>
      </c>
      <c r="I858" s="23">
        <f>I859</f>
        <v>325463.39999999997</v>
      </c>
      <c r="J858" s="3"/>
      <c r="K858" s="3"/>
    </row>
    <row r="859" spans="1:11" x14ac:dyDescent="0.2">
      <c r="A859" s="5" t="s">
        <v>128</v>
      </c>
      <c r="B859" s="11" t="s">
        <v>38</v>
      </c>
      <c r="C859" s="10">
        <v>7</v>
      </c>
      <c r="D859" s="10">
        <v>1</v>
      </c>
      <c r="E859" s="11" t="s">
        <v>127</v>
      </c>
      <c r="F859" s="11"/>
      <c r="G859" s="23">
        <f>G861+G873+G880+G868+G888</f>
        <v>349377.39999999997</v>
      </c>
      <c r="H859" s="23">
        <f t="shared" ref="H859:I859" si="322">H861+H873+H880+H868+H888</f>
        <v>-23914</v>
      </c>
      <c r="I859" s="23">
        <f t="shared" si="322"/>
        <v>325463.39999999997</v>
      </c>
      <c r="J859" s="3"/>
      <c r="K859" s="3"/>
    </row>
    <row r="860" spans="1:11" ht="36" x14ac:dyDescent="0.2">
      <c r="A860" s="5" t="s">
        <v>175</v>
      </c>
      <c r="B860" s="11" t="s">
        <v>38</v>
      </c>
      <c r="C860" s="10">
        <v>7</v>
      </c>
      <c r="D860" s="10">
        <v>1</v>
      </c>
      <c r="E860" s="11" t="s">
        <v>176</v>
      </c>
      <c r="F860" s="11"/>
      <c r="G860" s="23">
        <f>G861</f>
        <v>72159.899999999994</v>
      </c>
      <c r="H860" s="23">
        <f>H861</f>
        <v>2000</v>
      </c>
      <c r="I860" s="23">
        <f>I861</f>
        <v>74159.899999999994</v>
      </c>
      <c r="J860" s="3"/>
      <c r="K860" s="3"/>
    </row>
    <row r="861" spans="1:11" ht="36" x14ac:dyDescent="0.2">
      <c r="A861" s="5" t="s">
        <v>349</v>
      </c>
      <c r="B861" s="11" t="s">
        <v>38</v>
      </c>
      <c r="C861" s="10">
        <v>7</v>
      </c>
      <c r="D861" s="10">
        <v>1</v>
      </c>
      <c r="E861" s="11" t="s">
        <v>176</v>
      </c>
      <c r="F861" s="11" t="s">
        <v>144</v>
      </c>
      <c r="G861" s="23">
        <f>G862+G865</f>
        <v>72159.899999999994</v>
      </c>
      <c r="H861" s="23">
        <f>H862+H865</f>
        <v>2000</v>
      </c>
      <c r="I861" s="23">
        <f>I862+I865</f>
        <v>74159.899999999994</v>
      </c>
      <c r="J861" s="3"/>
      <c r="K861" s="3"/>
    </row>
    <row r="862" spans="1:11" x14ac:dyDescent="0.2">
      <c r="A862" s="5" t="s">
        <v>147</v>
      </c>
      <c r="B862" s="11" t="s">
        <v>38</v>
      </c>
      <c r="C862" s="10">
        <v>7</v>
      </c>
      <c r="D862" s="10">
        <v>1</v>
      </c>
      <c r="E862" s="11" t="s">
        <v>176</v>
      </c>
      <c r="F862" s="11" t="s">
        <v>145</v>
      </c>
      <c r="G862" s="23">
        <f>G863+G864</f>
        <v>18708.7</v>
      </c>
      <c r="H862" s="23">
        <f>H863+H864</f>
        <v>2000</v>
      </c>
      <c r="I862" s="23">
        <f>I863+I864</f>
        <v>20708.7</v>
      </c>
      <c r="J862" s="3"/>
      <c r="K862" s="3"/>
    </row>
    <row r="863" spans="1:11" ht="60" x14ac:dyDescent="0.2">
      <c r="A863" s="176" t="s">
        <v>360</v>
      </c>
      <c r="B863" s="62" t="s">
        <v>38</v>
      </c>
      <c r="C863" s="67">
        <v>7</v>
      </c>
      <c r="D863" s="67">
        <v>1</v>
      </c>
      <c r="E863" s="62" t="s">
        <v>176</v>
      </c>
      <c r="F863" s="62" t="s">
        <v>94</v>
      </c>
      <c r="G863" s="64">
        <v>15608.5</v>
      </c>
      <c r="H863" s="64"/>
      <c r="I863" s="64">
        <f t="shared" ref="I863:I864" si="323">G863+H863</f>
        <v>15608.5</v>
      </c>
      <c r="J863" s="3"/>
      <c r="K863" s="3"/>
    </row>
    <row r="864" spans="1:11" x14ac:dyDescent="0.2">
      <c r="A864" s="24" t="s">
        <v>95</v>
      </c>
      <c r="B864" s="62" t="s">
        <v>38</v>
      </c>
      <c r="C864" s="67">
        <v>7</v>
      </c>
      <c r="D864" s="67">
        <v>1</v>
      </c>
      <c r="E864" s="62" t="s">
        <v>176</v>
      </c>
      <c r="F864" s="62" t="s">
        <v>96</v>
      </c>
      <c r="G864" s="64">
        <v>3100.2</v>
      </c>
      <c r="H864" s="64">
        <f>250+150+1600</f>
        <v>2000</v>
      </c>
      <c r="I864" s="64">
        <f t="shared" si="323"/>
        <v>5100.2</v>
      </c>
      <c r="J864" s="3"/>
      <c r="K864" s="3"/>
    </row>
    <row r="865" spans="1:12" ht="24" x14ac:dyDescent="0.2">
      <c r="A865" s="5" t="s">
        <v>178</v>
      </c>
      <c r="B865" s="11" t="s">
        <v>38</v>
      </c>
      <c r="C865" s="10">
        <v>7</v>
      </c>
      <c r="D865" s="10">
        <v>1</v>
      </c>
      <c r="E865" s="11" t="s">
        <v>176</v>
      </c>
      <c r="F865" s="11" t="s">
        <v>148</v>
      </c>
      <c r="G865" s="23">
        <f>G866+G867</f>
        <v>53451.199999999997</v>
      </c>
      <c r="H865" s="23">
        <f>H866+H867</f>
        <v>0</v>
      </c>
      <c r="I865" s="23">
        <f>I866+I867</f>
        <v>53451.199999999997</v>
      </c>
      <c r="J865" s="3"/>
      <c r="K865" s="3"/>
    </row>
    <row r="866" spans="1:12" ht="48" x14ac:dyDescent="0.2">
      <c r="A866" s="24" t="s">
        <v>361</v>
      </c>
      <c r="B866" s="62" t="s">
        <v>38</v>
      </c>
      <c r="C866" s="67">
        <v>7</v>
      </c>
      <c r="D866" s="67">
        <v>1</v>
      </c>
      <c r="E866" s="62" t="s">
        <v>176</v>
      </c>
      <c r="F866" s="62" t="s">
        <v>91</v>
      </c>
      <c r="G866" s="64">
        <v>47184.7</v>
      </c>
      <c r="H866" s="64"/>
      <c r="I866" s="64">
        <f t="shared" ref="I866:I867" si="324">G866+H866</f>
        <v>47184.7</v>
      </c>
      <c r="J866" s="3"/>
      <c r="K866" s="3"/>
    </row>
    <row r="867" spans="1:12" x14ac:dyDescent="0.2">
      <c r="A867" s="24" t="s">
        <v>97</v>
      </c>
      <c r="B867" s="62" t="s">
        <v>38</v>
      </c>
      <c r="C867" s="67">
        <v>7</v>
      </c>
      <c r="D867" s="67">
        <v>1</v>
      </c>
      <c r="E867" s="62" t="s">
        <v>176</v>
      </c>
      <c r="F867" s="62" t="s">
        <v>98</v>
      </c>
      <c r="G867" s="64">
        <v>6266.5</v>
      </c>
      <c r="H867" s="64"/>
      <c r="I867" s="64">
        <f t="shared" si="324"/>
        <v>6266.5</v>
      </c>
      <c r="J867" s="3"/>
      <c r="K867" s="3"/>
    </row>
    <row r="868" spans="1:12" ht="24" x14ac:dyDescent="0.2">
      <c r="A868" s="5" t="s">
        <v>449</v>
      </c>
      <c r="B868" s="11" t="s">
        <v>38</v>
      </c>
      <c r="C868" s="10">
        <v>7</v>
      </c>
      <c r="D868" s="10">
        <v>1</v>
      </c>
      <c r="E868" s="11" t="s">
        <v>212</v>
      </c>
      <c r="F868" s="11"/>
      <c r="G868" s="23">
        <f t="shared" ref="G868:I871" si="325">G869</f>
        <v>31.5</v>
      </c>
      <c r="H868" s="23">
        <f t="shared" si="325"/>
        <v>0</v>
      </c>
      <c r="I868" s="23">
        <f t="shared" si="325"/>
        <v>31.5</v>
      </c>
      <c r="J868" s="3"/>
      <c r="K868" s="3"/>
    </row>
    <row r="869" spans="1:12" x14ac:dyDescent="0.2">
      <c r="A869" s="5" t="s">
        <v>258</v>
      </c>
      <c r="B869" s="11" t="s">
        <v>38</v>
      </c>
      <c r="C869" s="10">
        <v>7</v>
      </c>
      <c r="D869" s="10">
        <v>1</v>
      </c>
      <c r="E869" s="11" t="s">
        <v>219</v>
      </c>
      <c r="F869" s="11"/>
      <c r="G869" s="23">
        <f t="shared" si="325"/>
        <v>31.5</v>
      </c>
      <c r="H869" s="23">
        <f t="shared" si="325"/>
        <v>0</v>
      </c>
      <c r="I869" s="23">
        <f t="shared" si="325"/>
        <v>31.5</v>
      </c>
      <c r="J869" s="3"/>
      <c r="K869" s="3"/>
    </row>
    <row r="870" spans="1:12" ht="36" x14ac:dyDescent="0.2">
      <c r="A870" s="5" t="s">
        <v>349</v>
      </c>
      <c r="B870" s="11" t="s">
        <v>38</v>
      </c>
      <c r="C870" s="10">
        <v>7</v>
      </c>
      <c r="D870" s="10">
        <v>1</v>
      </c>
      <c r="E870" s="11" t="s">
        <v>219</v>
      </c>
      <c r="F870" s="11" t="s">
        <v>144</v>
      </c>
      <c r="G870" s="23">
        <f t="shared" si="325"/>
        <v>31.5</v>
      </c>
      <c r="H870" s="23">
        <f t="shared" si="325"/>
        <v>0</v>
      </c>
      <c r="I870" s="23">
        <f t="shared" si="325"/>
        <v>31.5</v>
      </c>
      <c r="J870" s="3"/>
      <c r="K870" s="3"/>
    </row>
    <row r="871" spans="1:12" x14ac:dyDescent="0.2">
      <c r="A871" s="5" t="s">
        <v>147</v>
      </c>
      <c r="B871" s="11" t="s">
        <v>38</v>
      </c>
      <c r="C871" s="10">
        <v>7</v>
      </c>
      <c r="D871" s="10">
        <v>1</v>
      </c>
      <c r="E871" s="11" t="s">
        <v>219</v>
      </c>
      <c r="F871" s="11" t="s">
        <v>145</v>
      </c>
      <c r="G871" s="23">
        <f t="shared" si="325"/>
        <v>31.5</v>
      </c>
      <c r="H871" s="23">
        <f t="shared" si="325"/>
        <v>0</v>
      </c>
      <c r="I871" s="23">
        <f t="shared" si="325"/>
        <v>31.5</v>
      </c>
      <c r="J871" s="3"/>
      <c r="K871" s="3"/>
    </row>
    <row r="872" spans="1:12" x14ac:dyDescent="0.2">
      <c r="A872" s="24" t="s">
        <v>95</v>
      </c>
      <c r="B872" s="62" t="s">
        <v>38</v>
      </c>
      <c r="C872" s="67">
        <v>7</v>
      </c>
      <c r="D872" s="67">
        <v>1</v>
      </c>
      <c r="E872" s="62" t="s">
        <v>219</v>
      </c>
      <c r="F872" s="62" t="s">
        <v>96</v>
      </c>
      <c r="G872" s="64">
        <v>31.5</v>
      </c>
      <c r="H872" s="64"/>
      <c r="I872" s="64">
        <f>G872+H872</f>
        <v>31.5</v>
      </c>
      <c r="J872" s="3"/>
      <c r="K872" s="3"/>
    </row>
    <row r="873" spans="1:12" ht="24" x14ac:dyDescent="0.2">
      <c r="A873" s="5" t="s">
        <v>191</v>
      </c>
      <c r="B873" s="11" t="s">
        <v>38</v>
      </c>
      <c r="C873" s="10">
        <v>7</v>
      </c>
      <c r="D873" s="10">
        <v>1</v>
      </c>
      <c r="E873" s="11" t="s">
        <v>266</v>
      </c>
      <c r="F873" s="11"/>
      <c r="G873" s="23">
        <f t="shared" ref="G873:I874" si="326">G874</f>
        <v>760</v>
      </c>
      <c r="H873" s="23">
        <f t="shared" si="326"/>
        <v>0</v>
      </c>
      <c r="I873" s="23">
        <f t="shared" si="326"/>
        <v>760</v>
      </c>
      <c r="J873" s="3"/>
      <c r="K873" s="3"/>
    </row>
    <row r="874" spans="1:12" ht="36" x14ac:dyDescent="0.2">
      <c r="A874" s="5" t="s">
        <v>231</v>
      </c>
      <c r="B874" s="11" t="s">
        <v>38</v>
      </c>
      <c r="C874" s="10">
        <v>7</v>
      </c>
      <c r="D874" s="10">
        <v>1</v>
      </c>
      <c r="E874" s="11" t="s">
        <v>265</v>
      </c>
      <c r="F874" s="11"/>
      <c r="G874" s="23">
        <f t="shared" si="326"/>
        <v>760</v>
      </c>
      <c r="H874" s="23">
        <f t="shared" si="326"/>
        <v>0</v>
      </c>
      <c r="I874" s="23">
        <f t="shared" si="326"/>
        <v>760</v>
      </c>
      <c r="J874" s="3"/>
      <c r="K874" s="3"/>
    </row>
    <row r="875" spans="1:12" ht="36" x14ac:dyDescent="0.2">
      <c r="A875" s="5" t="s">
        <v>349</v>
      </c>
      <c r="B875" s="11" t="s">
        <v>38</v>
      </c>
      <c r="C875" s="10">
        <v>7</v>
      </c>
      <c r="D875" s="10">
        <v>1</v>
      </c>
      <c r="E875" s="11" t="s">
        <v>265</v>
      </c>
      <c r="F875" s="11" t="s">
        <v>144</v>
      </c>
      <c r="G875" s="23">
        <f>G876+G878</f>
        <v>760</v>
      </c>
      <c r="H875" s="23">
        <f>H876+H878</f>
        <v>0</v>
      </c>
      <c r="I875" s="23">
        <f>I876+I878</f>
        <v>760</v>
      </c>
      <c r="J875" s="3"/>
      <c r="K875" s="3"/>
    </row>
    <row r="876" spans="1:12" x14ac:dyDescent="0.2">
      <c r="A876" s="5" t="s">
        <v>147</v>
      </c>
      <c r="B876" s="11" t="s">
        <v>38</v>
      </c>
      <c r="C876" s="10">
        <v>7</v>
      </c>
      <c r="D876" s="10">
        <v>1</v>
      </c>
      <c r="E876" s="11" t="s">
        <v>265</v>
      </c>
      <c r="F876" s="11" t="s">
        <v>145</v>
      </c>
      <c r="G876" s="23">
        <f>G877</f>
        <v>400</v>
      </c>
      <c r="H876" s="23">
        <f>H877</f>
        <v>0</v>
      </c>
      <c r="I876" s="23">
        <f>I877</f>
        <v>400</v>
      </c>
      <c r="J876" s="3"/>
      <c r="K876" s="3"/>
    </row>
    <row r="877" spans="1:12" x14ac:dyDescent="0.2">
      <c r="A877" s="24" t="s">
        <v>95</v>
      </c>
      <c r="B877" s="62" t="s">
        <v>38</v>
      </c>
      <c r="C877" s="67">
        <v>7</v>
      </c>
      <c r="D877" s="67">
        <v>1</v>
      </c>
      <c r="E877" s="62" t="s">
        <v>265</v>
      </c>
      <c r="F877" s="62" t="s">
        <v>96</v>
      </c>
      <c r="G877" s="64">
        <v>400</v>
      </c>
      <c r="H877" s="64"/>
      <c r="I877" s="64">
        <f>G877+H877</f>
        <v>400</v>
      </c>
      <c r="J877" s="3"/>
      <c r="K877" s="3"/>
    </row>
    <row r="878" spans="1:12" x14ac:dyDescent="0.2">
      <c r="A878" s="5" t="s">
        <v>149</v>
      </c>
      <c r="B878" s="11" t="s">
        <v>38</v>
      </c>
      <c r="C878" s="10">
        <v>7</v>
      </c>
      <c r="D878" s="10">
        <v>1</v>
      </c>
      <c r="E878" s="11" t="s">
        <v>265</v>
      </c>
      <c r="F878" s="11" t="s">
        <v>148</v>
      </c>
      <c r="G878" s="23">
        <f>G879</f>
        <v>360</v>
      </c>
      <c r="H878" s="23">
        <f>H879</f>
        <v>0</v>
      </c>
      <c r="I878" s="23">
        <f>I879</f>
        <v>360</v>
      </c>
      <c r="J878" s="3"/>
      <c r="K878" s="3"/>
      <c r="L878" s="3"/>
    </row>
    <row r="879" spans="1:12" x14ac:dyDescent="0.2">
      <c r="A879" s="24" t="s">
        <v>97</v>
      </c>
      <c r="B879" s="62" t="s">
        <v>38</v>
      </c>
      <c r="C879" s="67">
        <v>7</v>
      </c>
      <c r="D879" s="67">
        <v>1</v>
      </c>
      <c r="E879" s="62" t="s">
        <v>265</v>
      </c>
      <c r="F879" s="62" t="s">
        <v>98</v>
      </c>
      <c r="G879" s="64">
        <v>360</v>
      </c>
      <c r="H879" s="64"/>
      <c r="I879" s="64">
        <f>G879+H879</f>
        <v>360</v>
      </c>
      <c r="J879" s="3"/>
      <c r="K879" s="3"/>
    </row>
    <row r="880" spans="1:12" ht="36" x14ac:dyDescent="0.2">
      <c r="A880" s="5" t="s">
        <v>387</v>
      </c>
      <c r="B880" s="11" t="s">
        <v>38</v>
      </c>
      <c r="C880" s="10">
        <v>7</v>
      </c>
      <c r="D880" s="10">
        <v>1</v>
      </c>
      <c r="E880" s="11" t="s">
        <v>342</v>
      </c>
      <c r="F880" s="11"/>
      <c r="G880" s="23">
        <f>G881</f>
        <v>275702.2</v>
      </c>
      <c r="H880" s="23">
        <f>H881</f>
        <v>-25914</v>
      </c>
      <c r="I880" s="23">
        <f>I881</f>
        <v>249788.2</v>
      </c>
      <c r="J880" s="3"/>
      <c r="K880" s="3"/>
    </row>
    <row r="881" spans="1:11" ht="36" x14ac:dyDescent="0.2">
      <c r="A881" s="5" t="s">
        <v>349</v>
      </c>
      <c r="B881" s="11" t="s">
        <v>38</v>
      </c>
      <c r="C881" s="10">
        <v>7</v>
      </c>
      <c r="D881" s="10">
        <v>1</v>
      </c>
      <c r="E881" s="11" t="s">
        <v>342</v>
      </c>
      <c r="F881" s="11" t="s">
        <v>144</v>
      </c>
      <c r="G881" s="23">
        <f>G882+G885</f>
        <v>275702.2</v>
      </c>
      <c r="H881" s="23">
        <f>H882+H885</f>
        <v>-25914</v>
      </c>
      <c r="I881" s="23">
        <f>I882+I885</f>
        <v>249788.2</v>
      </c>
      <c r="J881" s="3"/>
      <c r="K881" s="3"/>
    </row>
    <row r="882" spans="1:11" x14ac:dyDescent="0.2">
      <c r="A882" s="5" t="s">
        <v>147</v>
      </c>
      <c r="B882" s="11" t="s">
        <v>38</v>
      </c>
      <c r="C882" s="10">
        <v>7</v>
      </c>
      <c r="D882" s="10">
        <v>1</v>
      </c>
      <c r="E882" s="11" t="s">
        <v>342</v>
      </c>
      <c r="F882" s="11" t="s">
        <v>145</v>
      </c>
      <c r="G882" s="23">
        <f t="shared" ref="G882:I883" si="327">G883</f>
        <v>59281.700000000004</v>
      </c>
      <c r="H882" s="23">
        <f t="shared" si="327"/>
        <v>4993.5</v>
      </c>
      <c r="I882" s="23">
        <f t="shared" si="327"/>
        <v>64275.200000000004</v>
      </c>
      <c r="J882" s="3"/>
      <c r="K882" s="3"/>
    </row>
    <row r="883" spans="1:11" ht="42" customHeight="1" x14ac:dyDescent="0.2">
      <c r="A883" s="5" t="s">
        <v>360</v>
      </c>
      <c r="B883" s="11" t="s">
        <v>38</v>
      </c>
      <c r="C883" s="10">
        <v>7</v>
      </c>
      <c r="D883" s="10">
        <v>1</v>
      </c>
      <c r="E883" s="11" t="s">
        <v>342</v>
      </c>
      <c r="F883" s="11" t="s">
        <v>94</v>
      </c>
      <c r="G883" s="23">
        <f t="shared" si="327"/>
        <v>59281.700000000004</v>
      </c>
      <c r="H883" s="23">
        <f t="shared" si="327"/>
        <v>4993.5</v>
      </c>
      <c r="I883" s="23">
        <f t="shared" si="327"/>
        <v>64275.200000000004</v>
      </c>
      <c r="J883" s="3"/>
      <c r="K883" s="3"/>
    </row>
    <row r="884" spans="1:11" x14ac:dyDescent="0.2">
      <c r="A884" s="24" t="s">
        <v>64</v>
      </c>
      <c r="B884" s="62" t="s">
        <v>38</v>
      </c>
      <c r="C884" s="67">
        <v>7</v>
      </c>
      <c r="D884" s="67">
        <v>1</v>
      </c>
      <c r="E884" s="62" t="s">
        <v>342</v>
      </c>
      <c r="F884" s="62" t="s">
        <v>94</v>
      </c>
      <c r="G884" s="64">
        <f>41165.3+18116.4</f>
        <v>59281.700000000004</v>
      </c>
      <c r="H884" s="64">
        <v>4993.5</v>
      </c>
      <c r="I884" s="64">
        <f>G884+H884</f>
        <v>64275.200000000004</v>
      </c>
      <c r="J884" s="3"/>
      <c r="K884" s="3"/>
    </row>
    <row r="885" spans="1:11" ht="24" x14ac:dyDescent="0.2">
      <c r="A885" s="5" t="s">
        <v>178</v>
      </c>
      <c r="B885" s="11" t="s">
        <v>38</v>
      </c>
      <c r="C885" s="10">
        <v>7</v>
      </c>
      <c r="D885" s="10">
        <v>1</v>
      </c>
      <c r="E885" s="11" t="s">
        <v>342</v>
      </c>
      <c r="F885" s="11" t="s">
        <v>148</v>
      </c>
      <c r="G885" s="23">
        <f t="shared" ref="G885:I886" si="328">G886</f>
        <v>216420.5</v>
      </c>
      <c r="H885" s="23">
        <f t="shared" si="328"/>
        <v>-30907.5</v>
      </c>
      <c r="I885" s="23">
        <f t="shared" si="328"/>
        <v>185513</v>
      </c>
      <c r="J885" s="3"/>
      <c r="K885" s="3"/>
    </row>
    <row r="886" spans="1:11" ht="38.25" customHeight="1" x14ac:dyDescent="0.2">
      <c r="A886" s="5" t="s">
        <v>361</v>
      </c>
      <c r="B886" s="11" t="s">
        <v>38</v>
      </c>
      <c r="C886" s="10">
        <v>7</v>
      </c>
      <c r="D886" s="10">
        <v>1</v>
      </c>
      <c r="E886" s="11" t="s">
        <v>342</v>
      </c>
      <c r="F886" s="11" t="s">
        <v>91</v>
      </c>
      <c r="G886" s="23">
        <f t="shared" si="328"/>
        <v>216420.5</v>
      </c>
      <c r="H886" s="23">
        <f t="shared" si="328"/>
        <v>-30907.5</v>
      </c>
      <c r="I886" s="23">
        <f t="shared" si="328"/>
        <v>185513</v>
      </c>
      <c r="J886" s="3"/>
      <c r="K886" s="3"/>
    </row>
    <row r="887" spans="1:11" x14ac:dyDescent="0.2">
      <c r="A887" s="24" t="s">
        <v>64</v>
      </c>
      <c r="B887" s="62" t="s">
        <v>38</v>
      </c>
      <c r="C887" s="67">
        <v>7</v>
      </c>
      <c r="D887" s="67">
        <v>1</v>
      </c>
      <c r="E887" s="62" t="s">
        <v>342</v>
      </c>
      <c r="F887" s="62" t="s">
        <v>91</v>
      </c>
      <c r="G887" s="64">
        <f>202286-18116.4+32250.9</f>
        <v>216420.5</v>
      </c>
      <c r="H887" s="64">
        <v>-30907.5</v>
      </c>
      <c r="I887" s="64">
        <f>G887+H887</f>
        <v>185513</v>
      </c>
      <c r="J887" s="3"/>
      <c r="K887" s="3"/>
    </row>
    <row r="888" spans="1:11" ht="24" x14ac:dyDescent="0.2">
      <c r="A888" s="5" t="s">
        <v>262</v>
      </c>
      <c r="B888" s="11" t="s">
        <v>38</v>
      </c>
      <c r="C888" s="10">
        <v>7</v>
      </c>
      <c r="D888" s="10">
        <v>1</v>
      </c>
      <c r="E888" s="11" t="s">
        <v>469</v>
      </c>
      <c r="F888" s="11"/>
      <c r="G888" s="23">
        <f t="shared" ref="G888:H889" si="329">G889</f>
        <v>723.8</v>
      </c>
      <c r="H888" s="23">
        <f t="shared" si="329"/>
        <v>0</v>
      </c>
      <c r="I888" s="23">
        <f>I889</f>
        <v>723.8</v>
      </c>
      <c r="J888" s="3"/>
      <c r="K888" s="3"/>
    </row>
    <row r="889" spans="1:11" ht="24" x14ac:dyDescent="0.2">
      <c r="A889" s="5" t="s">
        <v>451</v>
      </c>
      <c r="B889" s="11" t="s">
        <v>38</v>
      </c>
      <c r="C889" s="10">
        <v>7</v>
      </c>
      <c r="D889" s="10">
        <v>1</v>
      </c>
      <c r="E889" s="11" t="s">
        <v>470</v>
      </c>
      <c r="F889" s="11"/>
      <c r="G889" s="23">
        <f t="shared" si="329"/>
        <v>723.8</v>
      </c>
      <c r="H889" s="23">
        <f t="shared" si="329"/>
        <v>0</v>
      </c>
      <c r="I889" s="23">
        <f>I890</f>
        <v>723.8</v>
      </c>
      <c r="J889" s="3"/>
      <c r="K889" s="3"/>
    </row>
    <row r="890" spans="1:11" ht="36" x14ac:dyDescent="0.2">
      <c r="A890" s="5" t="s">
        <v>349</v>
      </c>
      <c r="B890" s="11" t="s">
        <v>38</v>
      </c>
      <c r="C890" s="10">
        <v>7</v>
      </c>
      <c r="D890" s="10">
        <v>1</v>
      </c>
      <c r="E890" s="11" t="s">
        <v>470</v>
      </c>
      <c r="F890" s="11" t="s">
        <v>144</v>
      </c>
      <c r="G890" s="23">
        <f>G891+G893</f>
        <v>723.8</v>
      </c>
      <c r="H890" s="23">
        <f>H891+H893</f>
        <v>0</v>
      </c>
      <c r="I890" s="23">
        <f>I891+I893</f>
        <v>723.8</v>
      </c>
      <c r="J890" s="3"/>
      <c r="K890" s="3"/>
    </row>
    <row r="891" spans="1:11" x14ac:dyDescent="0.2">
      <c r="A891" s="5" t="s">
        <v>147</v>
      </c>
      <c r="B891" s="11" t="s">
        <v>38</v>
      </c>
      <c r="C891" s="10">
        <v>7</v>
      </c>
      <c r="D891" s="10">
        <v>1</v>
      </c>
      <c r="E891" s="11" t="s">
        <v>470</v>
      </c>
      <c r="F891" s="11" t="s">
        <v>145</v>
      </c>
      <c r="G891" s="23">
        <f>G892</f>
        <v>269</v>
      </c>
      <c r="H891" s="23">
        <f>H892</f>
        <v>0</v>
      </c>
      <c r="I891" s="23">
        <f>I892</f>
        <v>269</v>
      </c>
      <c r="J891" s="3"/>
      <c r="K891" s="3"/>
    </row>
    <row r="892" spans="1:11" x14ac:dyDescent="0.2">
      <c r="A892" s="24" t="s">
        <v>95</v>
      </c>
      <c r="B892" s="62" t="s">
        <v>38</v>
      </c>
      <c r="C892" s="67">
        <v>7</v>
      </c>
      <c r="D892" s="67">
        <v>1</v>
      </c>
      <c r="E892" s="62" t="s">
        <v>470</v>
      </c>
      <c r="F892" s="62" t="s">
        <v>96</v>
      </c>
      <c r="G892" s="64">
        <v>269</v>
      </c>
      <c r="H892" s="64">
        <v>0</v>
      </c>
      <c r="I892" s="64">
        <f>G892+H892</f>
        <v>269</v>
      </c>
      <c r="J892" s="3"/>
      <c r="K892" s="3"/>
    </row>
    <row r="893" spans="1:11" x14ac:dyDescent="0.2">
      <c r="A893" s="5" t="s">
        <v>149</v>
      </c>
      <c r="B893" s="11" t="s">
        <v>38</v>
      </c>
      <c r="C893" s="10">
        <v>7</v>
      </c>
      <c r="D893" s="10">
        <v>1</v>
      </c>
      <c r="E893" s="11" t="s">
        <v>470</v>
      </c>
      <c r="F893" s="11" t="s">
        <v>148</v>
      </c>
      <c r="G893" s="23">
        <f>G894</f>
        <v>454.8</v>
      </c>
      <c r="H893" s="23">
        <f>H894</f>
        <v>0</v>
      </c>
      <c r="I893" s="23">
        <f>I894</f>
        <v>454.8</v>
      </c>
      <c r="J893" s="3"/>
      <c r="K893" s="3"/>
    </row>
    <row r="894" spans="1:11" x14ac:dyDescent="0.2">
      <c r="A894" s="24" t="s">
        <v>97</v>
      </c>
      <c r="B894" s="62" t="s">
        <v>38</v>
      </c>
      <c r="C894" s="67">
        <v>7</v>
      </c>
      <c r="D894" s="67">
        <v>1</v>
      </c>
      <c r="E894" s="62" t="s">
        <v>470</v>
      </c>
      <c r="F894" s="62" t="s">
        <v>98</v>
      </c>
      <c r="G894" s="64">
        <v>454.8</v>
      </c>
      <c r="H894" s="64">
        <v>0</v>
      </c>
      <c r="I894" s="64">
        <f>G894+H894</f>
        <v>454.8</v>
      </c>
      <c r="J894" s="3"/>
      <c r="K894" s="3"/>
    </row>
    <row r="895" spans="1:11" x14ac:dyDescent="0.2">
      <c r="A895" s="5" t="s">
        <v>20</v>
      </c>
      <c r="B895" s="11" t="s">
        <v>38</v>
      </c>
      <c r="C895" s="10">
        <v>7</v>
      </c>
      <c r="D895" s="10">
        <v>2</v>
      </c>
      <c r="E895" s="11"/>
      <c r="F895" s="11" t="s">
        <v>7</v>
      </c>
      <c r="G895" s="23">
        <f>G896</f>
        <v>637682.20000000007</v>
      </c>
      <c r="H895" s="23">
        <f>H896</f>
        <v>-1511.2000000000003</v>
      </c>
      <c r="I895" s="23">
        <f>I896</f>
        <v>636171</v>
      </c>
      <c r="J895" s="3"/>
      <c r="K895" s="3"/>
    </row>
    <row r="896" spans="1:11" x14ac:dyDescent="0.2">
      <c r="A896" s="5" t="s">
        <v>128</v>
      </c>
      <c r="B896" s="11" t="s">
        <v>38</v>
      </c>
      <c r="C896" s="10">
        <v>7</v>
      </c>
      <c r="D896" s="10">
        <v>2</v>
      </c>
      <c r="E896" s="11" t="s">
        <v>127</v>
      </c>
      <c r="F896" s="11"/>
      <c r="G896" s="23">
        <f>G897+G906+G913+G918+G923+G934+G944+G939+G930</f>
        <v>637682.20000000007</v>
      </c>
      <c r="H896" s="23">
        <f t="shared" ref="H896:I896" si="330">H897+H906+H913+H918+H923+H934+H944+H939+H930</f>
        <v>-1511.2000000000003</v>
      </c>
      <c r="I896" s="23">
        <f t="shared" si="330"/>
        <v>636171</v>
      </c>
      <c r="J896" s="3"/>
      <c r="K896" s="3"/>
    </row>
    <row r="897" spans="1:11" ht="36" x14ac:dyDescent="0.2">
      <c r="A897" s="5" t="s">
        <v>175</v>
      </c>
      <c r="B897" s="11" t="s">
        <v>38</v>
      </c>
      <c r="C897" s="10">
        <v>7</v>
      </c>
      <c r="D897" s="10">
        <v>2</v>
      </c>
      <c r="E897" s="11" t="s">
        <v>176</v>
      </c>
      <c r="F897" s="11"/>
      <c r="G897" s="23">
        <f>G898</f>
        <v>160255.70000000001</v>
      </c>
      <c r="H897" s="23">
        <f>H898</f>
        <v>2786.6</v>
      </c>
      <c r="I897" s="23">
        <f>I898</f>
        <v>163042.30000000002</v>
      </c>
      <c r="J897" s="3"/>
      <c r="K897" s="3"/>
    </row>
    <row r="898" spans="1:11" ht="36" x14ac:dyDescent="0.2">
      <c r="A898" s="5" t="s">
        <v>349</v>
      </c>
      <c r="B898" s="11" t="s">
        <v>38</v>
      </c>
      <c r="C898" s="10">
        <v>7</v>
      </c>
      <c r="D898" s="10">
        <v>2</v>
      </c>
      <c r="E898" s="11" t="s">
        <v>177</v>
      </c>
      <c r="F898" s="11" t="s">
        <v>144</v>
      </c>
      <c r="G898" s="23">
        <f>G899+G902</f>
        <v>160255.70000000001</v>
      </c>
      <c r="H898" s="23">
        <f>H899+H902</f>
        <v>2786.6</v>
      </c>
      <c r="I898" s="23">
        <f>I899+I902</f>
        <v>163042.30000000002</v>
      </c>
      <c r="J898" s="3"/>
      <c r="K898" s="3"/>
    </row>
    <row r="899" spans="1:11" x14ac:dyDescent="0.2">
      <c r="A899" s="5" t="s">
        <v>147</v>
      </c>
      <c r="B899" s="11" t="s">
        <v>38</v>
      </c>
      <c r="C899" s="10">
        <v>7</v>
      </c>
      <c r="D899" s="10">
        <v>2</v>
      </c>
      <c r="E899" s="11" t="s">
        <v>176</v>
      </c>
      <c r="F899" s="11" t="s">
        <v>145</v>
      </c>
      <c r="G899" s="23">
        <f>G900+G901</f>
        <v>130411.3</v>
      </c>
      <c r="H899" s="23">
        <f>H900+H901</f>
        <v>1800</v>
      </c>
      <c r="I899" s="23">
        <f>I900+I901</f>
        <v>132211.30000000002</v>
      </c>
      <c r="J899" s="3"/>
      <c r="K899" s="3"/>
    </row>
    <row r="900" spans="1:11" ht="40.5" customHeight="1" x14ac:dyDescent="0.2">
      <c r="A900" s="24" t="s">
        <v>360</v>
      </c>
      <c r="B900" s="62" t="s">
        <v>38</v>
      </c>
      <c r="C900" s="67">
        <v>7</v>
      </c>
      <c r="D900" s="67">
        <v>2</v>
      </c>
      <c r="E900" s="62" t="s">
        <v>176</v>
      </c>
      <c r="F900" s="62" t="s">
        <v>94</v>
      </c>
      <c r="G900" s="64">
        <v>108086.6</v>
      </c>
      <c r="H900" s="64"/>
      <c r="I900" s="64">
        <f>G900+H900</f>
        <v>108086.6</v>
      </c>
      <c r="J900" s="3"/>
      <c r="K900" s="3"/>
    </row>
    <row r="901" spans="1:11" x14ac:dyDescent="0.2">
      <c r="A901" s="24" t="s">
        <v>99</v>
      </c>
      <c r="B901" s="62" t="s">
        <v>38</v>
      </c>
      <c r="C901" s="67">
        <v>7</v>
      </c>
      <c r="D901" s="67">
        <v>2</v>
      </c>
      <c r="E901" s="62" t="s">
        <v>176</v>
      </c>
      <c r="F901" s="62" t="s">
        <v>96</v>
      </c>
      <c r="G901" s="64">
        <v>22324.7</v>
      </c>
      <c r="H901" s="64">
        <f>250+300+250+1000</f>
        <v>1800</v>
      </c>
      <c r="I901" s="64">
        <f t="shared" ref="I901" si="331">G901+H901</f>
        <v>24124.7</v>
      </c>
      <c r="J901" s="3"/>
      <c r="K901" s="3"/>
    </row>
    <row r="902" spans="1:11" ht="24" x14ac:dyDescent="0.2">
      <c r="A902" s="5" t="s">
        <v>178</v>
      </c>
      <c r="B902" s="11" t="s">
        <v>38</v>
      </c>
      <c r="C902" s="10">
        <v>7</v>
      </c>
      <c r="D902" s="10">
        <v>2</v>
      </c>
      <c r="E902" s="11" t="s">
        <v>176</v>
      </c>
      <c r="F902" s="11" t="s">
        <v>148</v>
      </c>
      <c r="G902" s="23">
        <f>G903+G905</f>
        <v>29844.400000000001</v>
      </c>
      <c r="H902" s="23">
        <f>H903+H905</f>
        <v>986.6</v>
      </c>
      <c r="I902" s="23">
        <f>I903+I905</f>
        <v>30831</v>
      </c>
      <c r="J902" s="3"/>
      <c r="K902" s="3"/>
    </row>
    <row r="903" spans="1:11" ht="39.75" customHeight="1" x14ac:dyDescent="0.2">
      <c r="A903" s="24" t="s">
        <v>361</v>
      </c>
      <c r="B903" s="62" t="s">
        <v>38</v>
      </c>
      <c r="C903" s="67">
        <v>7</v>
      </c>
      <c r="D903" s="67">
        <v>2</v>
      </c>
      <c r="E903" s="62" t="s">
        <v>176</v>
      </c>
      <c r="F903" s="62" t="s">
        <v>91</v>
      </c>
      <c r="G903" s="64">
        <v>28784.400000000001</v>
      </c>
      <c r="H903" s="64">
        <v>986.6</v>
      </c>
      <c r="I903" s="64">
        <f t="shared" ref="I903:I905" si="332">G903+H903</f>
        <v>29771</v>
      </c>
      <c r="J903" s="3"/>
      <c r="K903" s="3"/>
    </row>
    <row r="904" spans="1:11" ht="15.75" customHeight="1" x14ac:dyDescent="0.2">
      <c r="A904" s="24" t="s">
        <v>531</v>
      </c>
      <c r="B904" s="62" t="s">
        <v>38</v>
      </c>
      <c r="C904" s="67">
        <v>7</v>
      </c>
      <c r="D904" s="67">
        <v>2</v>
      </c>
      <c r="E904" s="62" t="s">
        <v>176</v>
      </c>
      <c r="F904" s="62" t="s">
        <v>91</v>
      </c>
      <c r="G904" s="64">
        <v>0</v>
      </c>
      <c r="H904" s="64">
        <v>986.6</v>
      </c>
      <c r="I904" s="64">
        <f t="shared" si="332"/>
        <v>986.6</v>
      </c>
      <c r="J904" s="3"/>
      <c r="K904" s="3"/>
    </row>
    <row r="905" spans="1:11" ht="19.5" customHeight="1" x14ac:dyDescent="0.2">
      <c r="A905" s="24" t="s">
        <v>97</v>
      </c>
      <c r="B905" s="62" t="s">
        <v>38</v>
      </c>
      <c r="C905" s="67">
        <v>7</v>
      </c>
      <c r="D905" s="67">
        <v>2</v>
      </c>
      <c r="E905" s="62" t="s">
        <v>176</v>
      </c>
      <c r="F905" s="62" t="s">
        <v>98</v>
      </c>
      <c r="G905" s="64">
        <v>1060</v>
      </c>
      <c r="H905" s="64"/>
      <c r="I905" s="64">
        <f t="shared" si="332"/>
        <v>1060</v>
      </c>
      <c r="J905" s="3"/>
      <c r="K905" s="3"/>
    </row>
    <row r="906" spans="1:11" ht="24" x14ac:dyDescent="0.2">
      <c r="A906" s="5" t="s">
        <v>449</v>
      </c>
      <c r="B906" s="11" t="s">
        <v>38</v>
      </c>
      <c r="C906" s="10">
        <v>7</v>
      </c>
      <c r="D906" s="10">
        <v>2</v>
      </c>
      <c r="E906" s="11" t="s">
        <v>212</v>
      </c>
      <c r="F906" s="11"/>
      <c r="G906" s="23">
        <f t="shared" ref="G906:I909" si="333">G907</f>
        <v>526</v>
      </c>
      <c r="H906" s="23">
        <f t="shared" si="333"/>
        <v>0</v>
      </c>
      <c r="I906" s="23">
        <f t="shared" si="333"/>
        <v>526</v>
      </c>
      <c r="J906" s="3"/>
      <c r="K906" s="3"/>
    </row>
    <row r="907" spans="1:11" x14ac:dyDescent="0.2">
      <c r="A907" s="5" t="s">
        <v>215</v>
      </c>
      <c r="B907" s="11" t="s">
        <v>38</v>
      </c>
      <c r="C907" s="10">
        <v>7</v>
      </c>
      <c r="D907" s="10">
        <v>2</v>
      </c>
      <c r="E907" s="11" t="s">
        <v>216</v>
      </c>
      <c r="F907" s="11"/>
      <c r="G907" s="23">
        <f t="shared" si="333"/>
        <v>526</v>
      </c>
      <c r="H907" s="23">
        <f t="shared" si="333"/>
        <v>0</v>
      </c>
      <c r="I907" s="23">
        <f t="shared" si="333"/>
        <v>526</v>
      </c>
      <c r="J907" s="3"/>
      <c r="K907" s="3"/>
    </row>
    <row r="908" spans="1:11" ht="36" x14ac:dyDescent="0.2">
      <c r="A908" s="5" t="s">
        <v>349</v>
      </c>
      <c r="B908" s="11" t="s">
        <v>38</v>
      </c>
      <c r="C908" s="10">
        <v>7</v>
      </c>
      <c r="D908" s="10">
        <v>2</v>
      </c>
      <c r="E908" s="11" t="s">
        <v>216</v>
      </c>
      <c r="F908" s="11" t="s">
        <v>144</v>
      </c>
      <c r="G908" s="23">
        <f>G909+G911</f>
        <v>526</v>
      </c>
      <c r="H908" s="23">
        <f t="shared" ref="H908:I908" si="334">H909+H911</f>
        <v>0</v>
      </c>
      <c r="I908" s="23">
        <f t="shared" si="334"/>
        <v>526</v>
      </c>
      <c r="J908" s="3"/>
      <c r="K908" s="3"/>
    </row>
    <row r="909" spans="1:11" x14ac:dyDescent="0.2">
      <c r="A909" s="5" t="s">
        <v>147</v>
      </c>
      <c r="B909" s="11" t="s">
        <v>38</v>
      </c>
      <c r="C909" s="10">
        <v>7</v>
      </c>
      <c r="D909" s="10">
        <v>2</v>
      </c>
      <c r="E909" s="11" t="s">
        <v>216</v>
      </c>
      <c r="F909" s="11" t="s">
        <v>145</v>
      </c>
      <c r="G909" s="23">
        <f t="shared" si="333"/>
        <v>526</v>
      </c>
      <c r="H909" s="23">
        <f t="shared" si="333"/>
        <v>-456</v>
      </c>
      <c r="I909" s="23">
        <f t="shared" si="333"/>
        <v>70</v>
      </c>
      <c r="J909" s="3"/>
      <c r="K909" s="3"/>
    </row>
    <row r="910" spans="1:11" x14ac:dyDescent="0.2">
      <c r="A910" s="24" t="s">
        <v>95</v>
      </c>
      <c r="B910" s="62" t="s">
        <v>38</v>
      </c>
      <c r="C910" s="67">
        <v>7</v>
      </c>
      <c r="D910" s="67">
        <v>2</v>
      </c>
      <c r="E910" s="62" t="s">
        <v>216</v>
      </c>
      <c r="F910" s="62" t="s">
        <v>96</v>
      </c>
      <c r="G910" s="64">
        <v>526</v>
      </c>
      <c r="H910" s="64">
        <v>-456</v>
      </c>
      <c r="I910" s="64">
        <f>G910+H910</f>
        <v>70</v>
      </c>
      <c r="J910" s="3"/>
      <c r="K910" s="3"/>
    </row>
    <row r="911" spans="1:11" ht="21.75" customHeight="1" x14ac:dyDescent="0.2">
      <c r="A911" s="5" t="s">
        <v>178</v>
      </c>
      <c r="B911" s="11" t="s">
        <v>38</v>
      </c>
      <c r="C911" s="10">
        <v>7</v>
      </c>
      <c r="D911" s="10">
        <v>2</v>
      </c>
      <c r="E911" s="11" t="s">
        <v>216</v>
      </c>
      <c r="F911" s="11" t="s">
        <v>148</v>
      </c>
      <c r="G911" s="23">
        <f>G912</f>
        <v>0</v>
      </c>
      <c r="H911" s="23">
        <f t="shared" ref="H911:I911" si="335">H912</f>
        <v>456</v>
      </c>
      <c r="I911" s="23">
        <f t="shared" si="335"/>
        <v>456</v>
      </c>
      <c r="J911" s="3"/>
      <c r="K911" s="3"/>
    </row>
    <row r="912" spans="1:11" x14ac:dyDescent="0.2">
      <c r="A912" s="24" t="s">
        <v>97</v>
      </c>
      <c r="B912" s="62" t="s">
        <v>38</v>
      </c>
      <c r="C912" s="67">
        <v>7</v>
      </c>
      <c r="D912" s="67">
        <v>2</v>
      </c>
      <c r="E912" s="62" t="s">
        <v>216</v>
      </c>
      <c r="F912" s="62" t="s">
        <v>98</v>
      </c>
      <c r="G912" s="64"/>
      <c r="H912" s="64">
        <v>456</v>
      </c>
      <c r="I912" s="64">
        <f>G912+H912</f>
        <v>456</v>
      </c>
      <c r="J912" s="3"/>
      <c r="K912" s="3"/>
    </row>
    <row r="913" spans="1:11" x14ac:dyDescent="0.2">
      <c r="A913" s="5" t="s">
        <v>261</v>
      </c>
      <c r="B913" s="11" t="s">
        <v>38</v>
      </c>
      <c r="C913" s="10">
        <v>7</v>
      </c>
      <c r="D913" s="10">
        <v>2</v>
      </c>
      <c r="E913" s="11" t="s">
        <v>230</v>
      </c>
      <c r="F913" s="11"/>
      <c r="G913" s="23">
        <f t="shared" ref="G913:I916" si="336">G914</f>
        <v>100</v>
      </c>
      <c r="H913" s="23">
        <f t="shared" si="336"/>
        <v>0</v>
      </c>
      <c r="I913" s="23">
        <f t="shared" si="336"/>
        <v>100</v>
      </c>
      <c r="J913" s="3"/>
      <c r="K913" s="3"/>
    </row>
    <row r="914" spans="1:11" ht="24" x14ac:dyDescent="0.2">
      <c r="A914" s="5" t="s">
        <v>260</v>
      </c>
      <c r="B914" s="11" t="s">
        <v>38</v>
      </c>
      <c r="C914" s="10">
        <v>7</v>
      </c>
      <c r="D914" s="10">
        <v>2</v>
      </c>
      <c r="E914" s="11" t="s">
        <v>259</v>
      </c>
      <c r="F914" s="11"/>
      <c r="G914" s="23">
        <f t="shared" si="336"/>
        <v>100</v>
      </c>
      <c r="H914" s="23">
        <f t="shared" si="336"/>
        <v>0</v>
      </c>
      <c r="I914" s="23">
        <f t="shared" si="336"/>
        <v>100</v>
      </c>
      <c r="J914" s="3"/>
      <c r="K914" s="3"/>
    </row>
    <row r="915" spans="1:11" ht="36" x14ac:dyDescent="0.2">
      <c r="A915" s="5" t="s">
        <v>349</v>
      </c>
      <c r="B915" s="11" t="s">
        <v>38</v>
      </c>
      <c r="C915" s="10">
        <v>7</v>
      </c>
      <c r="D915" s="10">
        <v>2</v>
      </c>
      <c r="E915" s="11" t="s">
        <v>259</v>
      </c>
      <c r="F915" s="11" t="s">
        <v>144</v>
      </c>
      <c r="G915" s="23">
        <f t="shared" si="336"/>
        <v>100</v>
      </c>
      <c r="H915" s="23">
        <f t="shared" si="336"/>
        <v>0</v>
      </c>
      <c r="I915" s="23">
        <f t="shared" si="336"/>
        <v>100</v>
      </c>
      <c r="J915" s="3"/>
      <c r="K915" s="3"/>
    </row>
    <row r="916" spans="1:11" x14ac:dyDescent="0.2">
      <c r="A916" s="5" t="s">
        <v>147</v>
      </c>
      <c r="B916" s="11" t="s">
        <v>38</v>
      </c>
      <c r="C916" s="10">
        <v>7</v>
      </c>
      <c r="D916" s="10">
        <v>2</v>
      </c>
      <c r="E916" s="11" t="s">
        <v>259</v>
      </c>
      <c r="F916" s="11" t="s">
        <v>145</v>
      </c>
      <c r="G916" s="23">
        <f t="shared" si="336"/>
        <v>100</v>
      </c>
      <c r="H916" s="23">
        <f t="shared" si="336"/>
        <v>0</v>
      </c>
      <c r="I916" s="23">
        <f t="shared" si="336"/>
        <v>100</v>
      </c>
      <c r="J916" s="3"/>
      <c r="K916" s="3"/>
    </row>
    <row r="917" spans="1:11" x14ac:dyDescent="0.2">
      <c r="A917" s="24" t="s">
        <v>95</v>
      </c>
      <c r="B917" s="62" t="s">
        <v>38</v>
      </c>
      <c r="C917" s="67">
        <v>7</v>
      </c>
      <c r="D917" s="67">
        <v>2</v>
      </c>
      <c r="E917" s="62" t="s">
        <v>259</v>
      </c>
      <c r="F917" s="62" t="s">
        <v>96</v>
      </c>
      <c r="G917" s="64">
        <v>100</v>
      </c>
      <c r="H917" s="64"/>
      <c r="I917" s="64">
        <f>G917+H917</f>
        <v>100</v>
      </c>
      <c r="J917" s="3"/>
      <c r="K917" s="3"/>
    </row>
    <row r="918" spans="1:11" ht="24" x14ac:dyDescent="0.2">
      <c r="A918" s="5" t="s">
        <v>182</v>
      </c>
      <c r="B918" s="11" t="s">
        <v>38</v>
      </c>
      <c r="C918" s="10">
        <v>7</v>
      </c>
      <c r="D918" s="10">
        <v>2</v>
      </c>
      <c r="E918" s="11" t="s">
        <v>277</v>
      </c>
      <c r="F918" s="11"/>
      <c r="G918" s="23">
        <f t="shared" ref="G918:I921" si="337">G919</f>
        <v>15000</v>
      </c>
      <c r="H918" s="23">
        <f t="shared" si="337"/>
        <v>0</v>
      </c>
      <c r="I918" s="23">
        <f t="shared" si="337"/>
        <v>15000</v>
      </c>
      <c r="J918" s="3"/>
      <c r="K918" s="3"/>
    </row>
    <row r="919" spans="1:11" ht="24" x14ac:dyDescent="0.2">
      <c r="A919" s="5" t="s">
        <v>438</v>
      </c>
      <c r="B919" s="11" t="s">
        <v>38</v>
      </c>
      <c r="C919" s="10">
        <v>7</v>
      </c>
      <c r="D919" s="10">
        <v>2</v>
      </c>
      <c r="E919" s="11" t="s">
        <v>276</v>
      </c>
      <c r="F919" s="11"/>
      <c r="G919" s="23">
        <f t="shared" si="337"/>
        <v>15000</v>
      </c>
      <c r="H919" s="23">
        <f t="shared" si="337"/>
        <v>0</v>
      </c>
      <c r="I919" s="23">
        <f t="shared" si="337"/>
        <v>15000</v>
      </c>
      <c r="J919" s="3"/>
      <c r="K919" s="3"/>
    </row>
    <row r="920" spans="1:11" ht="36" x14ac:dyDescent="0.2">
      <c r="A920" s="5" t="s">
        <v>349</v>
      </c>
      <c r="B920" s="11" t="s">
        <v>38</v>
      </c>
      <c r="C920" s="10">
        <v>7</v>
      </c>
      <c r="D920" s="10">
        <v>2</v>
      </c>
      <c r="E920" s="11" t="s">
        <v>276</v>
      </c>
      <c r="F920" s="11" t="s">
        <v>144</v>
      </c>
      <c r="G920" s="23">
        <f t="shared" si="337"/>
        <v>15000</v>
      </c>
      <c r="H920" s="23">
        <f t="shared" si="337"/>
        <v>0</v>
      </c>
      <c r="I920" s="23">
        <f t="shared" si="337"/>
        <v>15000</v>
      </c>
      <c r="J920" s="3"/>
      <c r="K920" s="3"/>
    </row>
    <row r="921" spans="1:11" x14ac:dyDescent="0.2">
      <c r="A921" s="5" t="s">
        <v>147</v>
      </c>
      <c r="B921" s="11" t="s">
        <v>38</v>
      </c>
      <c r="C921" s="10">
        <v>7</v>
      </c>
      <c r="D921" s="10">
        <v>2</v>
      </c>
      <c r="E921" s="11" t="s">
        <v>276</v>
      </c>
      <c r="F921" s="11" t="s">
        <v>145</v>
      </c>
      <c r="G921" s="23">
        <f t="shared" si="337"/>
        <v>15000</v>
      </c>
      <c r="H921" s="23">
        <f t="shared" si="337"/>
        <v>0</v>
      </c>
      <c r="I921" s="23">
        <f t="shared" si="337"/>
        <v>15000</v>
      </c>
      <c r="J921" s="3"/>
      <c r="K921" s="3"/>
    </row>
    <row r="922" spans="1:11" x14ac:dyDescent="0.2">
      <c r="A922" s="24" t="s">
        <v>95</v>
      </c>
      <c r="B922" s="62" t="s">
        <v>38</v>
      </c>
      <c r="C922" s="67">
        <v>7</v>
      </c>
      <c r="D922" s="67">
        <v>2</v>
      </c>
      <c r="E922" s="62" t="s">
        <v>276</v>
      </c>
      <c r="F922" s="62" t="s">
        <v>96</v>
      </c>
      <c r="G922" s="64">
        <v>15000</v>
      </c>
      <c r="H922" s="64"/>
      <c r="I922" s="64">
        <f>G922+H922</f>
        <v>15000</v>
      </c>
      <c r="J922" s="3"/>
      <c r="K922" s="3"/>
    </row>
    <row r="923" spans="1:11" ht="24" x14ac:dyDescent="0.2">
      <c r="A923" s="5" t="s">
        <v>191</v>
      </c>
      <c r="B923" s="11" t="s">
        <v>38</v>
      </c>
      <c r="C923" s="10">
        <v>7</v>
      </c>
      <c r="D923" s="10">
        <v>2</v>
      </c>
      <c r="E923" s="11" t="s">
        <v>266</v>
      </c>
      <c r="F923" s="11"/>
      <c r="G923" s="23">
        <f t="shared" ref="G923:I924" si="338">G924</f>
        <v>950</v>
      </c>
      <c r="H923" s="23">
        <f t="shared" si="338"/>
        <v>0</v>
      </c>
      <c r="I923" s="23">
        <f t="shared" si="338"/>
        <v>950</v>
      </c>
      <c r="J923" s="3"/>
      <c r="K923" s="3"/>
    </row>
    <row r="924" spans="1:11" ht="36" x14ac:dyDescent="0.2">
      <c r="A924" s="5" t="s">
        <v>231</v>
      </c>
      <c r="B924" s="11" t="s">
        <v>38</v>
      </c>
      <c r="C924" s="10">
        <v>7</v>
      </c>
      <c r="D924" s="10">
        <v>2</v>
      </c>
      <c r="E924" s="11" t="s">
        <v>265</v>
      </c>
      <c r="F924" s="11"/>
      <c r="G924" s="23">
        <f t="shared" si="338"/>
        <v>950</v>
      </c>
      <c r="H924" s="23">
        <f t="shared" si="338"/>
        <v>0</v>
      </c>
      <c r="I924" s="23">
        <f t="shared" si="338"/>
        <v>950</v>
      </c>
      <c r="J924" s="3"/>
      <c r="K924" s="3"/>
    </row>
    <row r="925" spans="1:11" ht="36" x14ac:dyDescent="0.2">
      <c r="A925" s="5" t="s">
        <v>349</v>
      </c>
      <c r="B925" s="11" t="s">
        <v>38</v>
      </c>
      <c r="C925" s="10">
        <v>7</v>
      </c>
      <c r="D925" s="10">
        <v>2</v>
      </c>
      <c r="E925" s="11" t="s">
        <v>265</v>
      </c>
      <c r="F925" s="11" t="s">
        <v>144</v>
      </c>
      <c r="G925" s="23">
        <f>G926+G928</f>
        <v>950</v>
      </c>
      <c r="H925" s="23">
        <f>H926+H928</f>
        <v>0</v>
      </c>
      <c r="I925" s="23">
        <f>I926+I928</f>
        <v>950</v>
      </c>
      <c r="J925" s="3"/>
      <c r="K925" s="3"/>
    </row>
    <row r="926" spans="1:11" x14ac:dyDescent="0.2">
      <c r="A926" s="5" t="s">
        <v>147</v>
      </c>
      <c r="B926" s="11" t="s">
        <v>38</v>
      </c>
      <c r="C926" s="10">
        <v>7</v>
      </c>
      <c r="D926" s="10">
        <v>2</v>
      </c>
      <c r="E926" s="11" t="s">
        <v>265</v>
      </c>
      <c r="F926" s="11" t="s">
        <v>145</v>
      </c>
      <c r="G926" s="23">
        <f>G927</f>
        <v>900</v>
      </c>
      <c r="H926" s="23">
        <f>H927</f>
        <v>0</v>
      </c>
      <c r="I926" s="23">
        <f>I927</f>
        <v>900</v>
      </c>
      <c r="J926" s="3"/>
      <c r="K926" s="3"/>
    </row>
    <row r="927" spans="1:11" x14ac:dyDescent="0.2">
      <c r="A927" s="24" t="s">
        <v>95</v>
      </c>
      <c r="B927" s="62" t="s">
        <v>38</v>
      </c>
      <c r="C927" s="67">
        <v>7</v>
      </c>
      <c r="D927" s="67">
        <v>2</v>
      </c>
      <c r="E927" s="62" t="s">
        <v>265</v>
      </c>
      <c r="F927" s="62" t="s">
        <v>96</v>
      </c>
      <c r="G927" s="64">
        <v>900</v>
      </c>
      <c r="H927" s="64"/>
      <c r="I927" s="64">
        <f>G927+H927</f>
        <v>900</v>
      </c>
      <c r="J927" s="3"/>
      <c r="K927" s="3"/>
    </row>
    <row r="928" spans="1:11" x14ac:dyDescent="0.2">
      <c r="A928" s="5" t="s">
        <v>149</v>
      </c>
      <c r="B928" s="11" t="s">
        <v>38</v>
      </c>
      <c r="C928" s="10">
        <v>7</v>
      </c>
      <c r="D928" s="10">
        <v>2</v>
      </c>
      <c r="E928" s="11" t="s">
        <v>265</v>
      </c>
      <c r="F928" s="11" t="s">
        <v>148</v>
      </c>
      <c r="G928" s="23">
        <f>G929</f>
        <v>50</v>
      </c>
      <c r="H928" s="23">
        <f>H929</f>
        <v>0</v>
      </c>
      <c r="I928" s="23">
        <f>I929</f>
        <v>50</v>
      </c>
      <c r="J928" s="3"/>
      <c r="K928" s="3"/>
    </row>
    <row r="929" spans="1:11" x14ac:dyDescent="0.2">
      <c r="A929" s="24" t="s">
        <v>97</v>
      </c>
      <c r="B929" s="62" t="s">
        <v>38</v>
      </c>
      <c r="C929" s="67">
        <v>7</v>
      </c>
      <c r="D929" s="67">
        <v>2</v>
      </c>
      <c r="E929" s="62" t="s">
        <v>265</v>
      </c>
      <c r="F929" s="62" t="s">
        <v>98</v>
      </c>
      <c r="G929" s="64">
        <v>50</v>
      </c>
      <c r="H929" s="64"/>
      <c r="I929" s="64">
        <f>G929+H929</f>
        <v>50</v>
      </c>
      <c r="J929" s="3"/>
      <c r="K929" s="3"/>
    </row>
    <row r="930" spans="1:11" x14ac:dyDescent="0.2">
      <c r="A930" s="5" t="s">
        <v>507</v>
      </c>
      <c r="B930" s="11" t="s">
        <v>38</v>
      </c>
      <c r="C930" s="10">
        <v>7</v>
      </c>
      <c r="D930" s="10">
        <v>2</v>
      </c>
      <c r="E930" s="11" t="s">
        <v>496</v>
      </c>
      <c r="F930" s="11"/>
      <c r="G930" s="23">
        <f>G931</f>
        <v>4801.1000000000004</v>
      </c>
      <c r="H930" s="23">
        <f>H931</f>
        <v>0</v>
      </c>
      <c r="I930" s="23">
        <f>I931</f>
        <v>4801.1000000000004</v>
      </c>
      <c r="J930" s="3"/>
      <c r="K930" s="3"/>
    </row>
    <row r="931" spans="1:11" ht="25.5" x14ac:dyDescent="0.2">
      <c r="A931" s="150" t="s">
        <v>380</v>
      </c>
      <c r="B931" s="11" t="s">
        <v>38</v>
      </c>
      <c r="C931" s="10">
        <v>7</v>
      </c>
      <c r="D931" s="10">
        <v>2</v>
      </c>
      <c r="E931" s="11" t="s">
        <v>496</v>
      </c>
      <c r="F931" s="11" t="s">
        <v>162</v>
      </c>
      <c r="G931" s="23">
        <f>G932</f>
        <v>4801.1000000000004</v>
      </c>
      <c r="H931" s="23">
        <f t="shared" ref="H931:I932" si="339">H932</f>
        <v>0</v>
      </c>
      <c r="I931" s="23">
        <f t="shared" si="339"/>
        <v>4801.1000000000004</v>
      </c>
      <c r="J931" s="3"/>
      <c r="K931" s="3"/>
    </row>
    <row r="932" spans="1:11" x14ac:dyDescent="0.2">
      <c r="A932" s="81" t="s">
        <v>164</v>
      </c>
      <c r="B932" s="11" t="s">
        <v>38</v>
      </c>
      <c r="C932" s="10">
        <v>7</v>
      </c>
      <c r="D932" s="10">
        <v>2</v>
      </c>
      <c r="E932" s="11" t="s">
        <v>496</v>
      </c>
      <c r="F932" s="11" t="s">
        <v>163</v>
      </c>
      <c r="G932" s="23">
        <f>G933</f>
        <v>4801.1000000000004</v>
      </c>
      <c r="H932" s="23">
        <f t="shared" si="339"/>
        <v>0</v>
      </c>
      <c r="I932" s="23">
        <f t="shared" si="339"/>
        <v>4801.1000000000004</v>
      </c>
      <c r="J932" s="3"/>
      <c r="K932" s="3"/>
    </row>
    <row r="933" spans="1:11" ht="24" x14ac:dyDescent="0.2">
      <c r="A933" s="24" t="s">
        <v>381</v>
      </c>
      <c r="B933" s="62" t="s">
        <v>38</v>
      </c>
      <c r="C933" s="67">
        <v>7</v>
      </c>
      <c r="D933" s="67">
        <v>2</v>
      </c>
      <c r="E933" s="62" t="s">
        <v>496</v>
      </c>
      <c r="F933" s="62" t="s">
        <v>132</v>
      </c>
      <c r="G933" s="64">
        <v>4801.1000000000004</v>
      </c>
      <c r="H933" s="64">
        <v>0</v>
      </c>
      <c r="I933" s="64">
        <f>G933+H933</f>
        <v>4801.1000000000004</v>
      </c>
      <c r="J933" s="3"/>
      <c r="K933" s="3"/>
    </row>
    <row r="934" spans="1:11" ht="36" x14ac:dyDescent="0.2">
      <c r="A934" s="5" t="s">
        <v>387</v>
      </c>
      <c r="B934" s="11" t="s">
        <v>38</v>
      </c>
      <c r="C934" s="10">
        <v>7</v>
      </c>
      <c r="D934" s="10">
        <v>2</v>
      </c>
      <c r="E934" s="11" t="s">
        <v>342</v>
      </c>
      <c r="F934" s="11"/>
      <c r="G934" s="23">
        <f t="shared" ref="G934:I937" si="340">G935</f>
        <v>431959.4</v>
      </c>
      <c r="H934" s="23">
        <f t="shared" si="340"/>
        <v>-4297.8</v>
      </c>
      <c r="I934" s="23">
        <f>I935</f>
        <v>427661.60000000003</v>
      </c>
      <c r="J934" s="3"/>
      <c r="K934" s="3"/>
    </row>
    <row r="935" spans="1:11" ht="36" x14ac:dyDescent="0.2">
      <c r="A935" s="5" t="s">
        <v>349</v>
      </c>
      <c r="B935" s="11" t="s">
        <v>38</v>
      </c>
      <c r="C935" s="10">
        <v>7</v>
      </c>
      <c r="D935" s="10">
        <v>2</v>
      </c>
      <c r="E935" s="11" t="s">
        <v>342</v>
      </c>
      <c r="F935" s="11" t="s">
        <v>144</v>
      </c>
      <c r="G935" s="23">
        <f t="shared" si="340"/>
        <v>431959.4</v>
      </c>
      <c r="H935" s="23">
        <f t="shared" si="340"/>
        <v>-4297.8</v>
      </c>
      <c r="I935" s="23">
        <f t="shared" si="340"/>
        <v>427661.60000000003</v>
      </c>
      <c r="J935" s="3"/>
      <c r="K935" s="3"/>
    </row>
    <row r="936" spans="1:11" x14ac:dyDescent="0.2">
      <c r="A936" s="5" t="s">
        <v>147</v>
      </c>
      <c r="B936" s="11" t="s">
        <v>38</v>
      </c>
      <c r="C936" s="10">
        <v>7</v>
      </c>
      <c r="D936" s="10">
        <v>2</v>
      </c>
      <c r="E936" s="11" t="s">
        <v>342</v>
      </c>
      <c r="F936" s="11" t="s">
        <v>145</v>
      </c>
      <c r="G936" s="23">
        <f t="shared" si="340"/>
        <v>431959.4</v>
      </c>
      <c r="H936" s="23">
        <f t="shared" si="340"/>
        <v>-4297.8</v>
      </c>
      <c r="I936" s="23">
        <f t="shared" si="340"/>
        <v>427661.60000000003</v>
      </c>
      <c r="J936" s="3"/>
      <c r="K936" s="3"/>
    </row>
    <row r="937" spans="1:11" ht="44.25" customHeight="1" x14ac:dyDescent="0.2">
      <c r="A937" s="5" t="s">
        <v>360</v>
      </c>
      <c r="B937" s="11" t="s">
        <v>38</v>
      </c>
      <c r="C937" s="10">
        <v>7</v>
      </c>
      <c r="D937" s="10">
        <v>2</v>
      </c>
      <c r="E937" s="11" t="s">
        <v>342</v>
      </c>
      <c r="F937" s="11" t="s">
        <v>94</v>
      </c>
      <c r="G937" s="23">
        <f t="shared" si="340"/>
        <v>431959.4</v>
      </c>
      <c r="H937" s="23">
        <f t="shared" si="340"/>
        <v>-4297.8</v>
      </c>
      <c r="I937" s="23">
        <f t="shared" si="340"/>
        <v>427661.60000000003</v>
      </c>
      <c r="J937" s="3"/>
      <c r="K937" s="3"/>
    </row>
    <row r="938" spans="1:11" x14ac:dyDescent="0.2">
      <c r="A938" s="24" t="s">
        <v>64</v>
      </c>
      <c r="B938" s="62" t="s">
        <v>38</v>
      </c>
      <c r="C938" s="67">
        <v>7</v>
      </c>
      <c r="D938" s="67">
        <v>2</v>
      </c>
      <c r="E938" s="62" t="s">
        <v>342</v>
      </c>
      <c r="F938" s="62" t="s">
        <v>94</v>
      </c>
      <c r="G938" s="64">
        <f>428474.4+3485</f>
        <v>431959.4</v>
      </c>
      <c r="H938" s="64">
        <v>-4297.8</v>
      </c>
      <c r="I938" s="64">
        <f>G938+H938</f>
        <v>427661.60000000003</v>
      </c>
      <c r="J938" s="3"/>
      <c r="K938" s="3"/>
    </row>
    <row r="939" spans="1:11" ht="48" x14ac:dyDescent="0.2">
      <c r="A939" s="5" t="s">
        <v>495</v>
      </c>
      <c r="B939" s="11" t="s">
        <v>38</v>
      </c>
      <c r="C939" s="10">
        <v>7</v>
      </c>
      <c r="D939" s="10">
        <v>2</v>
      </c>
      <c r="E939" s="11" t="s">
        <v>494</v>
      </c>
      <c r="F939" s="11"/>
      <c r="G939" s="23">
        <f>G940</f>
        <v>23239.9</v>
      </c>
      <c r="H939" s="23">
        <f>H940</f>
        <v>0</v>
      </c>
      <c r="I939" s="23">
        <f>I940</f>
        <v>23239.9</v>
      </c>
      <c r="J939" s="3"/>
      <c r="K939" s="3"/>
    </row>
    <row r="940" spans="1:11" ht="24" x14ac:dyDescent="0.2">
      <c r="A940" s="5" t="s">
        <v>146</v>
      </c>
      <c r="B940" s="11" t="s">
        <v>38</v>
      </c>
      <c r="C940" s="10">
        <v>7</v>
      </c>
      <c r="D940" s="10">
        <v>2</v>
      </c>
      <c r="E940" s="11" t="s">
        <v>494</v>
      </c>
      <c r="F940" s="11" t="s">
        <v>144</v>
      </c>
      <c r="G940" s="23">
        <f>G941</f>
        <v>23239.9</v>
      </c>
      <c r="H940" s="23">
        <f t="shared" ref="H940:I942" si="341">H941</f>
        <v>0</v>
      </c>
      <c r="I940" s="23">
        <f t="shared" si="341"/>
        <v>23239.9</v>
      </c>
      <c r="J940" s="3"/>
      <c r="K940" s="3"/>
    </row>
    <row r="941" spans="1:11" x14ac:dyDescent="0.2">
      <c r="A941" s="5" t="s">
        <v>147</v>
      </c>
      <c r="B941" s="11" t="s">
        <v>38</v>
      </c>
      <c r="C941" s="10">
        <v>7</v>
      </c>
      <c r="D941" s="10">
        <v>2</v>
      </c>
      <c r="E941" s="11" t="s">
        <v>494</v>
      </c>
      <c r="F941" s="11" t="s">
        <v>145</v>
      </c>
      <c r="G941" s="23">
        <f>G942</f>
        <v>23239.9</v>
      </c>
      <c r="H941" s="23">
        <f t="shared" si="341"/>
        <v>0</v>
      </c>
      <c r="I941" s="23">
        <f t="shared" si="341"/>
        <v>23239.9</v>
      </c>
      <c r="J941" s="3"/>
      <c r="K941" s="3"/>
    </row>
    <row r="942" spans="1:11" x14ac:dyDescent="0.2">
      <c r="A942" s="5" t="s">
        <v>95</v>
      </c>
      <c r="B942" s="11" t="s">
        <v>38</v>
      </c>
      <c r="C942" s="10">
        <v>7</v>
      </c>
      <c r="D942" s="10">
        <v>2</v>
      </c>
      <c r="E942" s="11" t="s">
        <v>494</v>
      </c>
      <c r="F942" s="11" t="s">
        <v>96</v>
      </c>
      <c r="G942" s="23">
        <f>G943</f>
        <v>23239.9</v>
      </c>
      <c r="H942" s="23">
        <f t="shared" si="341"/>
        <v>0</v>
      </c>
      <c r="I942" s="23">
        <f t="shared" si="341"/>
        <v>23239.9</v>
      </c>
      <c r="J942" s="3"/>
      <c r="K942" s="3"/>
    </row>
    <row r="943" spans="1:11" x14ac:dyDescent="0.2">
      <c r="A943" s="24" t="s">
        <v>493</v>
      </c>
      <c r="B943" s="62" t="s">
        <v>38</v>
      </c>
      <c r="C943" s="67">
        <v>7</v>
      </c>
      <c r="D943" s="67">
        <v>2</v>
      </c>
      <c r="E943" s="62" t="s">
        <v>494</v>
      </c>
      <c r="F943" s="62" t="s">
        <v>96</v>
      </c>
      <c r="G943" s="64">
        <v>23239.9</v>
      </c>
      <c r="H943" s="64">
        <v>0</v>
      </c>
      <c r="I943" s="64">
        <f>G943+H943</f>
        <v>23239.9</v>
      </c>
      <c r="J943" s="3"/>
      <c r="K943" s="3"/>
    </row>
    <row r="944" spans="1:11" ht="24" x14ac:dyDescent="0.2">
      <c r="A944" s="5" t="s">
        <v>262</v>
      </c>
      <c r="B944" s="11" t="s">
        <v>38</v>
      </c>
      <c r="C944" s="10">
        <v>7</v>
      </c>
      <c r="D944" s="10">
        <v>2</v>
      </c>
      <c r="E944" s="11" t="s">
        <v>469</v>
      </c>
      <c r="F944" s="11"/>
      <c r="G944" s="23">
        <f t="shared" ref="G944:I945" si="342">G945</f>
        <v>850.09999999999991</v>
      </c>
      <c r="H944" s="23">
        <f t="shared" si="342"/>
        <v>0</v>
      </c>
      <c r="I944" s="23">
        <f t="shared" si="342"/>
        <v>850.09999999999991</v>
      </c>
      <c r="J944" s="3"/>
      <c r="K944" s="3"/>
    </row>
    <row r="945" spans="1:11" ht="24" x14ac:dyDescent="0.2">
      <c r="A945" s="5" t="s">
        <v>451</v>
      </c>
      <c r="B945" s="11" t="s">
        <v>38</v>
      </c>
      <c r="C945" s="10">
        <v>7</v>
      </c>
      <c r="D945" s="10">
        <v>2</v>
      </c>
      <c r="E945" s="11" t="s">
        <v>470</v>
      </c>
      <c r="F945" s="11"/>
      <c r="G945" s="23">
        <f t="shared" si="342"/>
        <v>850.09999999999991</v>
      </c>
      <c r="H945" s="23">
        <f t="shared" si="342"/>
        <v>0</v>
      </c>
      <c r="I945" s="23">
        <f t="shared" si="342"/>
        <v>850.09999999999991</v>
      </c>
      <c r="J945" s="3"/>
      <c r="K945" s="3"/>
    </row>
    <row r="946" spans="1:11" ht="36" x14ac:dyDescent="0.2">
      <c r="A946" s="5" t="s">
        <v>349</v>
      </c>
      <c r="B946" s="11" t="s">
        <v>38</v>
      </c>
      <c r="C946" s="10">
        <v>7</v>
      </c>
      <c r="D946" s="10">
        <v>2</v>
      </c>
      <c r="E946" s="11" t="s">
        <v>470</v>
      </c>
      <c r="F946" s="11" t="s">
        <v>144</v>
      </c>
      <c r="G946" s="23">
        <f>G947+G949</f>
        <v>850.09999999999991</v>
      </c>
      <c r="H946" s="23">
        <f>H947+H949</f>
        <v>0</v>
      </c>
      <c r="I946" s="23">
        <f>I947+I949</f>
        <v>850.09999999999991</v>
      </c>
      <c r="J946" s="3"/>
      <c r="K946" s="3"/>
    </row>
    <row r="947" spans="1:11" x14ac:dyDescent="0.2">
      <c r="A947" s="5" t="s">
        <v>147</v>
      </c>
      <c r="B947" s="11" t="s">
        <v>38</v>
      </c>
      <c r="C947" s="10">
        <v>7</v>
      </c>
      <c r="D947" s="10">
        <v>2</v>
      </c>
      <c r="E947" s="11" t="s">
        <v>470</v>
      </c>
      <c r="F947" s="11" t="s">
        <v>145</v>
      </c>
      <c r="G947" s="23">
        <f>G948</f>
        <v>806.8</v>
      </c>
      <c r="H947" s="23">
        <f>H948</f>
        <v>0</v>
      </c>
      <c r="I947" s="23">
        <f>I948</f>
        <v>806.8</v>
      </c>
      <c r="J947" s="3"/>
      <c r="K947" s="3"/>
    </row>
    <row r="948" spans="1:11" x14ac:dyDescent="0.2">
      <c r="A948" s="24" t="s">
        <v>95</v>
      </c>
      <c r="B948" s="62" t="s">
        <v>38</v>
      </c>
      <c r="C948" s="67">
        <v>7</v>
      </c>
      <c r="D948" s="67">
        <v>2</v>
      </c>
      <c r="E948" s="62" t="s">
        <v>470</v>
      </c>
      <c r="F948" s="62" t="s">
        <v>96</v>
      </c>
      <c r="G948" s="64">
        <v>806.8</v>
      </c>
      <c r="H948" s="64">
        <v>0</v>
      </c>
      <c r="I948" s="64">
        <f>G948+H948</f>
        <v>806.8</v>
      </c>
      <c r="J948" s="3"/>
      <c r="K948" s="3"/>
    </row>
    <row r="949" spans="1:11" x14ac:dyDescent="0.2">
      <c r="A949" s="5" t="s">
        <v>149</v>
      </c>
      <c r="B949" s="11" t="s">
        <v>38</v>
      </c>
      <c r="C949" s="10">
        <v>7</v>
      </c>
      <c r="D949" s="10">
        <v>2</v>
      </c>
      <c r="E949" s="11" t="s">
        <v>470</v>
      </c>
      <c r="F949" s="11" t="s">
        <v>148</v>
      </c>
      <c r="G949" s="23">
        <f>G950</f>
        <v>43.3</v>
      </c>
      <c r="H949" s="23">
        <f>H950</f>
        <v>0</v>
      </c>
      <c r="I949" s="23">
        <f>I950</f>
        <v>43.3</v>
      </c>
      <c r="J949" s="3"/>
      <c r="K949" s="3"/>
    </row>
    <row r="950" spans="1:11" x14ac:dyDescent="0.2">
      <c r="A950" s="24" t="s">
        <v>97</v>
      </c>
      <c r="B950" s="62" t="s">
        <v>38</v>
      </c>
      <c r="C950" s="67">
        <v>7</v>
      </c>
      <c r="D950" s="67">
        <v>2</v>
      </c>
      <c r="E950" s="62" t="s">
        <v>470</v>
      </c>
      <c r="F950" s="62" t="s">
        <v>98</v>
      </c>
      <c r="G950" s="64">
        <v>43.3</v>
      </c>
      <c r="H950" s="64">
        <v>0</v>
      </c>
      <c r="I950" s="64">
        <f>G950+H950</f>
        <v>43.3</v>
      </c>
      <c r="J950" s="3"/>
      <c r="K950" s="3"/>
    </row>
    <row r="951" spans="1:11" x14ac:dyDescent="0.2">
      <c r="A951" s="5" t="s">
        <v>24</v>
      </c>
      <c r="B951" s="11" t="s">
        <v>38</v>
      </c>
      <c r="C951" s="10">
        <v>7</v>
      </c>
      <c r="D951" s="10">
        <v>7</v>
      </c>
      <c r="E951" s="11" t="s">
        <v>7</v>
      </c>
      <c r="F951" s="11" t="s">
        <v>7</v>
      </c>
      <c r="G951" s="23">
        <f>G952+G984+G979+G993+G989</f>
        <v>8951.5</v>
      </c>
      <c r="H951" s="23">
        <f t="shared" ref="H951:I951" si="343">H952+H984+H979+H993+H989</f>
        <v>0</v>
      </c>
      <c r="I951" s="23">
        <f t="shared" si="343"/>
        <v>8951.5</v>
      </c>
      <c r="J951" s="3"/>
      <c r="K951" s="3"/>
    </row>
    <row r="952" spans="1:11" x14ac:dyDescent="0.2">
      <c r="A952" s="5" t="s">
        <v>256</v>
      </c>
      <c r="B952" s="11" t="s">
        <v>38</v>
      </c>
      <c r="C952" s="10">
        <v>7</v>
      </c>
      <c r="D952" s="10">
        <v>7</v>
      </c>
      <c r="E952" s="11" t="s">
        <v>275</v>
      </c>
      <c r="F952" s="11"/>
      <c r="G952" s="23">
        <f>G953+G960+G964+G968+G972+G976</f>
        <v>3628</v>
      </c>
      <c r="H952" s="23">
        <f>H953+H960+H964+H968+H972+H976</f>
        <v>0</v>
      </c>
      <c r="I952" s="23">
        <f>I953+I960+I964+I968+I972+I976</f>
        <v>3628</v>
      </c>
      <c r="J952" s="3"/>
      <c r="K952" s="3"/>
    </row>
    <row r="953" spans="1:11" ht="25.5" x14ac:dyDescent="0.2">
      <c r="A953" s="175" t="s">
        <v>442</v>
      </c>
      <c r="B953" s="62" t="s">
        <v>38</v>
      </c>
      <c r="C953" s="67">
        <v>7</v>
      </c>
      <c r="D953" s="67">
        <v>7</v>
      </c>
      <c r="E953" s="62" t="s">
        <v>255</v>
      </c>
      <c r="F953" s="62"/>
      <c r="G953" s="64">
        <f>G954+G957</f>
        <v>471.8</v>
      </c>
      <c r="H953" s="64"/>
      <c r="I953" s="64">
        <f>G953+H953</f>
        <v>471.8</v>
      </c>
      <c r="J953" s="3"/>
      <c r="K953" s="3"/>
    </row>
    <row r="954" spans="1:11" ht="48" x14ac:dyDescent="0.2">
      <c r="A954" s="69" t="s">
        <v>384</v>
      </c>
      <c r="B954" s="11" t="s">
        <v>38</v>
      </c>
      <c r="C954" s="13" t="s">
        <v>11</v>
      </c>
      <c r="D954" s="13" t="s">
        <v>11</v>
      </c>
      <c r="E954" s="11" t="s">
        <v>255</v>
      </c>
      <c r="F954" s="11" t="s">
        <v>151</v>
      </c>
      <c r="G954" s="23">
        <f t="shared" ref="G954:I955" si="344">G955</f>
        <v>5.2</v>
      </c>
      <c r="H954" s="23">
        <f t="shared" si="344"/>
        <v>5</v>
      </c>
      <c r="I954" s="23">
        <f t="shared" si="344"/>
        <v>10.199999999999999</v>
      </c>
      <c r="J954" s="3"/>
      <c r="K954" s="3"/>
    </row>
    <row r="955" spans="1:11" ht="24" x14ac:dyDescent="0.2">
      <c r="A955" s="5" t="s">
        <v>152</v>
      </c>
      <c r="B955" s="11" t="s">
        <v>38</v>
      </c>
      <c r="C955" s="13" t="s">
        <v>11</v>
      </c>
      <c r="D955" s="13" t="s">
        <v>11</v>
      </c>
      <c r="E955" s="11" t="s">
        <v>255</v>
      </c>
      <c r="F955" s="11" t="s">
        <v>150</v>
      </c>
      <c r="G955" s="23">
        <f t="shared" si="344"/>
        <v>5.2</v>
      </c>
      <c r="H955" s="23">
        <f t="shared" si="344"/>
        <v>5</v>
      </c>
      <c r="I955" s="23">
        <f t="shared" si="344"/>
        <v>10.199999999999999</v>
      </c>
      <c r="J955" s="3"/>
      <c r="K955" s="3"/>
    </row>
    <row r="956" spans="1:11" ht="38.25" x14ac:dyDescent="0.2">
      <c r="A956" s="71" t="s">
        <v>348</v>
      </c>
      <c r="B956" s="62" t="s">
        <v>38</v>
      </c>
      <c r="C956" s="63" t="s">
        <v>11</v>
      </c>
      <c r="D956" s="63" t="s">
        <v>11</v>
      </c>
      <c r="E956" s="62" t="s">
        <v>255</v>
      </c>
      <c r="F956" s="62" t="s">
        <v>86</v>
      </c>
      <c r="G956" s="64">
        <v>5.2</v>
      </c>
      <c r="H956" s="64">
        <v>5</v>
      </c>
      <c r="I956" s="64">
        <f t="shared" ref="I956" si="345">G956+H956</f>
        <v>10.199999999999999</v>
      </c>
      <c r="J956" s="3"/>
      <c r="K956" s="3"/>
    </row>
    <row r="957" spans="1:11" ht="31.5" customHeight="1" x14ac:dyDescent="0.2">
      <c r="A957" s="103" t="s">
        <v>350</v>
      </c>
      <c r="B957" s="11" t="s">
        <v>38</v>
      </c>
      <c r="C957" s="10">
        <v>7</v>
      </c>
      <c r="D957" s="10">
        <v>7</v>
      </c>
      <c r="E957" s="11" t="s">
        <v>255</v>
      </c>
      <c r="F957" s="11" t="s">
        <v>153</v>
      </c>
      <c r="G957" s="23">
        <f t="shared" ref="G957:I958" si="346">G958</f>
        <v>466.6</v>
      </c>
      <c r="H957" s="23">
        <f t="shared" si="346"/>
        <v>-5</v>
      </c>
      <c r="I957" s="23">
        <f t="shared" si="346"/>
        <v>461.6</v>
      </c>
      <c r="J957" s="3"/>
      <c r="K957" s="3"/>
    </row>
    <row r="958" spans="1:11" ht="33" customHeight="1" x14ac:dyDescent="0.2">
      <c r="A958" s="103" t="s">
        <v>351</v>
      </c>
      <c r="B958" s="11" t="s">
        <v>38</v>
      </c>
      <c r="C958" s="10">
        <v>7</v>
      </c>
      <c r="D958" s="10">
        <v>7</v>
      </c>
      <c r="E958" s="11" t="s">
        <v>255</v>
      </c>
      <c r="F958" s="11" t="s">
        <v>154</v>
      </c>
      <c r="G958" s="23">
        <f t="shared" si="346"/>
        <v>466.6</v>
      </c>
      <c r="H958" s="23">
        <f t="shared" si="346"/>
        <v>-5</v>
      </c>
      <c r="I958" s="23">
        <f t="shared" si="346"/>
        <v>461.6</v>
      </c>
      <c r="J958" s="3"/>
      <c r="K958" s="3"/>
    </row>
    <row r="959" spans="1:11" ht="30" customHeight="1" x14ac:dyDescent="0.2">
      <c r="A959" s="75" t="s">
        <v>345</v>
      </c>
      <c r="B959" s="62" t="s">
        <v>38</v>
      </c>
      <c r="C959" s="67">
        <v>7</v>
      </c>
      <c r="D959" s="67">
        <v>7</v>
      </c>
      <c r="E959" s="62" t="s">
        <v>255</v>
      </c>
      <c r="F959" s="62" t="s">
        <v>84</v>
      </c>
      <c r="G959" s="64">
        <v>466.6</v>
      </c>
      <c r="H959" s="64">
        <v>-5</v>
      </c>
      <c r="I959" s="64">
        <f t="shared" ref="I959" si="347">G959+H959</f>
        <v>461.6</v>
      </c>
      <c r="J959" s="3"/>
      <c r="K959" s="3"/>
    </row>
    <row r="960" spans="1:11" ht="25.5" x14ac:dyDescent="0.2">
      <c r="A960" s="103" t="s">
        <v>253</v>
      </c>
      <c r="B960" s="11" t="s">
        <v>38</v>
      </c>
      <c r="C960" s="10">
        <v>7</v>
      </c>
      <c r="D960" s="10">
        <v>7</v>
      </c>
      <c r="E960" s="11" t="s">
        <v>254</v>
      </c>
      <c r="F960" s="11"/>
      <c r="G960" s="23">
        <f t="shared" ref="G960:I962" si="348">G961</f>
        <v>70.8</v>
      </c>
      <c r="H960" s="23">
        <f t="shared" si="348"/>
        <v>0</v>
      </c>
      <c r="I960" s="23">
        <f t="shared" si="348"/>
        <v>70.8</v>
      </c>
      <c r="J960" s="3"/>
      <c r="K960" s="3"/>
    </row>
    <row r="961" spans="1:11" ht="29.25" customHeight="1" x14ac:dyDescent="0.2">
      <c r="A961" s="103" t="s">
        <v>350</v>
      </c>
      <c r="B961" s="11" t="s">
        <v>38</v>
      </c>
      <c r="C961" s="10">
        <v>7</v>
      </c>
      <c r="D961" s="10">
        <v>7</v>
      </c>
      <c r="E961" s="11" t="s">
        <v>254</v>
      </c>
      <c r="F961" s="11" t="s">
        <v>153</v>
      </c>
      <c r="G961" s="23">
        <f t="shared" si="348"/>
        <v>70.8</v>
      </c>
      <c r="H961" s="23">
        <f t="shared" si="348"/>
        <v>0</v>
      </c>
      <c r="I961" s="23">
        <f t="shared" si="348"/>
        <v>70.8</v>
      </c>
      <c r="J961" s="3"/>
      <c r="K961" s="3"/>
    </row>
    <row r="962" spans="1:11" ht="36.75" customHeight="1" x14ac:dyDescent="0.2">
      <c r="A962" s="103" t="s">
        <v>351</v>
      </c>
      <c r="B962" s="11" t="s">
        <v>38</v>
      </c>
      <c r="C962" s="10">
        <v>7</v>
      </c>
      <c r="D962" s="10">
        <v>7</v>
      </c>
      <c r="E962" s="11" t="s">
        <v>254</v>
      </c>
      <c r="F962" s="11" t="s">
        <v>154</v>
      </c>
      <c r="G962" s="23">
        <f t="shared" si="348"/>
        <v>70.8</v>
      </c>
      <c r="H962" s="23">
        <f t="shared" si="348"/>
        <v>0</v>
      </c>
      <c r="I962" s="23">
        <f t="shared" si="348"/>
        <v>70.8</v>
      </c>
      <c r="J962" s="3"/>
      <c r="K962" s="3"/>
    </row>
    <row r="963" spans="1:11" ht="38.25" x14ac:dyDescent="0.2">
      <c r="A963" s="75" t="s">
        <v>345</v>
      </c>
      <c r="B963" s="62" t="s">
        <v>38</v>
      </c>
      <c r="C963" s="67">
        <v>7</v>
      </c>
      <c r="D963" s="67">
        <v>7</v>
      </c>
      <c r="E963" s="62" t="s">
        <v>254</v>
      </c>
      <c r="F963" s="62" t="s">
        <v>84</v>
      </c>
      <c r="G963" s="64">
        <v>70.8</v>
      </c>
      <c r="H963" s="64"/>
      <c r="I963" s="64">
        <f t="shared" ref="I963" si="349">G963+H963</f>
        <v>70.8</v>
      </c>
      <c r="J963" s="3"/>
      <c r="K963" s="3"/>
    </row>
    <row r="964" spans="1:11" ht="25.5" x14ac:dyDescent="0.2">
      <c r="A964" s="103" t="s">
        <v>251</v>
      </c>
      <c r="B964" s="11" t="s">
        <v>38</v>
      </c>
      <c r="C964" s="10">
        <v>7</v>
      </c>
      <c r="D964" s="10">
        <v>7</v>
      </c>
      <c r="E964" s="11" t="s">
        <v>252</v>
      </c>
      <c r="F964" s="11"/>
      <c r="G964" s="23">
        <f t="shared" ref="G964:I966" si="350">G965</f>
        <v>423.6</v>
      </c>
      <c r="H964" s="23">
        <f t="shared" si="350"/>
        <v>0</v>
      </c>
      <c r="I964" s="23">
        <f t="shared" si="350"/>
        <v>423.6</v>
      </c>
      <c r="J964" s="3"/>
      <c r="K964" s="3"/>
    </row>
    <row r="965" spans="1:11" ht="38.25" x14ac:dyDescent="0.2">
      <c r="A965" s="103" t="s">
        <v>350</v>
      </c>
      <c r="B965" s="11" t="s">
        <v>38</v>
      </c>
      <c r="C965" s="10">
        <v>7</v>
      </c>
      <c r="D965" s="10">
        <v>7</v>
      </c>
      <c r="E965" s="11" t="s">
        <v>252</v>
      </c>
      <c r="F965" s="11" t="s">
        <v>153</v>
      </c>
      <c r="G965" s="23">
        <f t="shared" si="350"/>
        <v>423.6</v>
      </c>
      <c r="H965" s="23">
        <f t="shared" si="350"/>
        <v>0</v>
      </c>
      <c r="I965" s="23">
        <f t="shared" si="350"/>
        <v>423.6</v>
      </c>
      <c r="J965" s="3"/>
      <c r="K965" s="3"/>
    </row>
    <row r="966" spans="1:11" ht="36.75" customHeight="1" x14ac:dyDescent="0.2">
      <c r="A966" s="103" t="s">
        <v>351</v>
      </c>
      <c r="B966" s="11" t="s">
        <v>38</v>
      </c>
      <c r="C966" s="10">
        <v>7</v>
      </c>
      <c r="D966" s="10">
        <v>7</v>
      </c>
      <c r="E966" s="11" t="s">
        <v>252</v>
      </c>
      <c r="F966" s="11" t="s">
        <v>154</v>
      </c>
      <c r="G966" s="23">
        <f t="shared" si="350"/>
        <v>423.6</v>
      </c>
      <c r="H966" s="23">
        <f t="shared" si="350"/>
        <v>0</v>
      </c>
      <c r="I966" s="23">
        <f t="shared" si="350"/>
        <v>423.6</v>
      </c>
      <c r="J966" s="3"/>
      <c r="K966" s="3"/>
    </row>
    <row r="967" spans="1:11" ht="33" customHeight="1" x14ac:dyDescent="0.2">
      <c r="A967" s="75" t="s">
        <v>345</v>
      </c>
      <c r="B967" s="62" t="s">
        <v>38</v>
      </c>
      <c r="C967" s="67">
        <v>7</v>
      </c>
      <c r="D967" s="67">
        <v>7</v>
      </c>
      <c r="E967" s="62" t="s">
        <v>252</v>
      </c>
      <c r="F967" s="62" t="s">
        <v>84</v>
      </c>
      <c r="G967" s="64">
        <v>423.6</v>
      </c>
      <c r="H967" s="64"/>
      <c r="I967" s="64">
        <f t="shared" ref="I967" si="351">G967+H967</f>
        <v>423.6</v>
      </c>
      <c r="J967" s="3"/>
      <c r="K967" s="3"/>
    </row>
    <row r="968" spans="1:11" ht="25.5" x14ac:dyDescent="0.2">
      <c r="A968" s="103" t="s">
        <v>249</v>
      </c>
      <c r="B968" s="11" t="s">
        <v>38</v>
      </c>
      <c r="C968" s="10">
        <v>7</v>
      </c>
      <c r="D968" s="10">
        <v>7</v>
      </c>
      <c r="E968" s="11" t="s">
        <v>250</v>
      </c>
      <c r="F968" s="11"/>
      <c r="G968" s="23">
        <f t="shared" ref="G968:I970" si="352">G969</f>
        <v>506.3</v>
      </c>
      <c r="H968" s="23">
        <f t="shared" si="352"/>
        <v>0</v>
      </c>
      <c r="I968" s="23">
        <f t="shared" si="352"/>
        <v>506.3</v>
      </c>
      <c r="J968" s="3"/>
      <c r="K968" s="3"/>
    </row>
    <row r="969" spans="1:11" ht="38.25" x14ac:dyDescent="0.2">
      <c r="A969" s="103" t="s">
        <v>350</v>
      </c>
      <c r="B969" s="11" t="s">
        <v>38</v>
      </c>
      <c r="C969" s="10">
        <v>7</v>
      </c>
      <c r="D969" s="10">
        <v>7</v>
      </c>
      <c r="E969" s="11" t="s">
        <v>250</v>
      </c>
      <c r="F969" s="11" t="s">
        <v>153</v>
      </c>
      <c r="G969" s="23">
        <f t="shared" si="352"/>
        <v>506.3</v>
      </c>
      <c r="H969" s="23">
        <f t="shared" si="352"/>
        <v>0</v>
      </c>
      <c r="I969" s="23">
        <f t="shared" si="352"/>
        <v>506.3</v>
      </c>
      <c r="J969" s="3"/>
      <c r="K969" s="3"/>
    </row>
    <row r="970" spans="1:11" ht="35.25" customHeight="1" x14ac:dyDescent="0.2">
      <c r="A970" s="103" t="s">
        <v>351</v>
      </c>
      <c r="B970" s="11" t="s">
        <v>38</v>
      </c>
      <c r="C970" s="10">
        <v>7</v>
      </c>
      <c r="D970" s="10">
        <v>7</v>
      </c>
      <c r="E970" s="11" t="s">
        <v>250</v>
      </c>
      <c r="F970" s="11" t="s">
        <v>154</v>
      </c>
      <c r="G970" s="23">
        <f t="shared" si="352"/>
        <v>506.3</v>
      </c>
      <c r="H970" s="23">
        <f t="shared" si="352"/>
        <v>0</v>
      </c>
      <c r="I970" s="23">
        <f t="shared" si="352"/>
        <v>506.3</v>
      </c>
      <c r="J970" s="3"/>
      <c r="K970" s="3"/>
    </row>
    <row r="971" spans="1:11" ht="38.25" x14ac:dyDescent="0.2">
      <c r="A971" s="75" t="s">
        <v>345</v>
      </c>
      <c r="B971" s="62" t="s">
        <v>38</v>
      </c>
      <c r="C971" s="67">
        <v>7</v>
      </c>
      <c r="D971" s="67">
        <v>7</v>
      </c>
      <c r="E971" s="62" t="s">
        <v>250</v>
      </c>
      <c r="F971" s="62" t="s">
        <v>84</v>
      </c>
      <c r="G971" s="64">
        <v>506.3</v>
      </c>
      <c r="H971" s="64"/>
      <c r="I971" s="64">
        <f t="shared" ref="I971" si="353">G971+H971</f>
        <v>506.3</v>
      </c>
      <c r="J971" s="3"/>
      <c r="K971" s="3"/>
    </row>
    <row r="972" spans="1:11" ht="38.25" x14ac:dyDescent="0.2">
      <c r="A972" s="103" t="s">
        <v>248</v>
      </c>
      <c r="B972" s="11" t="s">
        <v>38</v>
      </c>
      <c r="C972" s="10">
        <v>7</v>
      </c>
      <c r="D972" s="10">
        <v>7</v>
      </c>
      <c r="E972" s="11" t="s">
        <v>247</v>
      </c>
      <c r="F972" s="11"/>
      <c r="G972" s="23">
        <f t="shared" ref="G972:I974" si="354">G973</f>
        <v>51.5</v>
      </c>
      <c r="H972" s="23">
        <f t="shared" si="354"/>
        <v>0</v>
      </c>
      <c r="I972" s="23">
        <f t="shared" si="354"/>
        <v>51.5</v>
      </c>
      <c r="J972" s="3"/>
      <c r="K972" s="3"/>
    </row>
    <row r="973" spans="1:11" ht="38.25" x14ac:dyDescent="0.2">
      <c r="A973" s="103" t="s">
        <v>350</v>
      </c>
      <c r="B973" s="11" t="s">
        <v>38</v>
      </c>
      <c r="C973" s="10">
        <v>7</v>
      </c>
      <c r="D973" s="10">
        <v>7</v>
      </c>
      <c r="E973" s="11" t="s">
        <v>247</v>
      </c>
      <c r="F973" s="11" t="s">
        <v>153</v>
      </c>
      <c r="G973" s="23">
        <f t="shared" si="354"/>
        <v>51.5</v>
      </c>
      <c r="H973" s="23">
        <f t="shared" si="354"/>
        <v>0</v>
      </c>
      <c r="I973" s="23">
        <f t="shared" si="354"/>
        <v>51.5</v>
      </c>
      <c r="J973" s="3"/>
      <c r="K973" s="3"/>
    </row>
    <row r="974" spans="1:11" ht="32.25" customHeight="1" x14ac:dyDescent="0.2">
      <c r="A974" s="103" t="s">
        <v>351</v>
      </c>
      <c r="B974" s="11" t="s">
        <v>38</v>
      </c>
      <c r="C974" s="10">
        <v>7</v>
      </c>
      <c r="D974" s="10">
        <v>7</v>
      </c>
      <c r="E974" s="11" t="s">
        <v>247</v>
      </c>
      <c r="F974" s="11" t="s">
        <v>154</v>
      </c>
      <c r="G974" s="23">
        <f t="shared" si="354"/>
        <v>51.5</v>
      </c>
      <c r="H974" s="23">
        <f t="shared" si="354"/>
        <v>0</v>
      </c>
      <c r="I974" s="23">
        <f t="shared" si="354"/>
        <v>51.5</v>
      </c>
      <c r="J974" s="3"/>
      <c r="K974" s="3"/>
    </row>
    <row r="975" spans="1:11" ht="28.5" customHeight="1" x14ac:dyDescent="0.2">
      <c r="A975" s="75" t="s">
        <v>345</v>
      </c>
      <c r="B975" s="62" t="s">
        <v>38</v>
      </c>
      <c r="C975" s="67">
        <v>7</v>
      </c>
      <c r="D975" s="67">
        <v>7</v>
      </c>
      <c r="E975" s="62" t="s">
        <v>247</v>
      </c>
      <c r="F975" s="62" t="s">
        <v>84</v>
      </c>
      <c r="G975" s="64">
        <v>51.5</v>
      </c>
      <c r="H975" s="64"/>
      <c r="I975" s="64">
        <f t="shared" ref="I975" si="355">G975+H975</f>
        <v>51.5</v>
      </c>
      <c r="J975" s="3"/>
      <c r="K975" s="3"/>
    </row>
    <row r="976" spans="1:11" ht="25.5" x14ac:dyDescent="0.2">
      <c r="A976" s="103" t="s">
        <v>246</v>
      </c>
      <c r="B976" s="11" t="s">
        <v>38</v>
      </c>
      <c r="C976" s="10">
        <v>7</v>
      </c>
      <c r="D976" s="10">
        <v>7</v>
      </c>
      <c r="E976" s="11" t="s">
        <v>244</v>
      </c>
      <c r="F976" s="11"/>
      <c r="G976" s="23">
        <f t="shared" ref="G976:I977" si="356">G977</f>
        <v>2104</v>
      </c>
      <c r="H976" s="23">
        <f t="shared" si="356"/>
        <v>0</v>
      </c>
      <c r="I976" s="23">
        <f t="shared" si="356"/>
        <v>2104</v>
      </c>
      <c r="J976" s="3"/>
      <c r="K976" s="3"/>
    </row>
    <row r="977" spans="1:11" ht="24" x14ac:dyDescent="0.2">
      <c r="A977" s="116" t="s">
        <v>352</v>
      </c>
      <c r="B977" s="11" t="s">
        <v>38</v>
      </c>
      <c r="C977" s="10">
        <v>7</v>
      </c>
      <c r="D977" s="10">
        <v>7</v>
      </c>
      <c r="E977" s="11" t="s">
        <v>244</v>
      </c>
      <c r="F977" s="11" t="s">
        <v>159</v>
      </c>
      <c r="G977" s="23">
        <f t="shared" si="356"/>
        <v>2104</v>
      </c>
      <c r="H977" s="23">
        <f t="shared" si="356"/>
        <v>0</v>
      </c>
      <c r="I977" s="23">
        <f t="shared" si="356"/>
        <v>2104</v>
      </c>
      <c r="J977" s="3"/>
      <c r="K977" s="3"/>
    </row>
    <row r="978" spans="1:11" ht="18" customHeight="1" x14ac:dyDescent="0.2">
      <c r="A978" s="71" t="s">
        <v>245</v>
      </c>
      <c r="B978" s="62" t="s">
        <v>38</v>
      </c>
      <c r="C978" s="67">
        <v>7</v>
      </c>
      <c r="D978" s="67">
        <v>7</v>
      </c>
      <c r="E978" s="62" t="s">
        <v>244</v>
      </c>
      <c r="F978" s="62" t="s">
        <v>118</v>
      </c>
      <c r="G978" s="64">
        <v>2104</v>
      </c>
      <c r="H978" s="64"/>
      <c r="I978" s="64">
        <f t="shared" ref="I978" si="357">G978+H978</f>
        <v>2104</v>
      </c>
      <c r="J978" s="3"/>
      <c r="K978" s="3"/>
    </row>
    <row r="979" spans="1:11" ht="25.5" x14ac:dyDescent="0.2">
      <c r="A979" s="103" t="s">
        <v>186</v>
      </c>
      <c r="B979" s="11" t="s">
        <v>38</v>
      </c>
      <c r="C979" s="10">
        <v>7</v>
      </c>
      <c r="D979" s="10">
        <v>7</v>
      </c>
      <c r="E979" s="11" t="s">
        <v>220</v>
      </c>
      <c r="F979" s="11"/>
      <c r="G979" s="23">
        <f t="shared" ref="G979:I982" si="358">G980</f>
        <v>288.10000000000002</v>
      </c>
      <c r="H979" s="23">
        <f t="shared" si="358"/>
        <v>0</v>
      </c>
      <c r="I979" s="23">
        <f t="shared" si="358"/>
        <v>288.10000000000002</v>
      </c>
      <c r="J979" s="3"/>
      <c r="K979" s="3"/>
    </row>
    <row r="980" spans="1:11" ht="25.5" x14ac:dyDescent="0.2">
      <c r="A980" s="103" t="s">
        <v>411</v>
      </c>
      <c r="B980" s="11" t="s">
        <v>38</v>
      </c>
      <c r="C980" s="10">
        <v>7</v>
      </c>
      <c r="D980" s="10">
        <v>7</v>
      </c>
      <c r="E980" s="11" t="s">
        <v>263</v>
      </c>
      <c r="F980" s="11"/>
      <c r="G980" s="23">
        <f t="shared" si="358"/>
        <v>288.10000000000002</v>
      </c>
      <c r="H980" s="23">
        <f t="shared" si="358"/>
        <v>0</v>
      </c>
      <c r="I980" s="23">
        <f t="shared" si="358"/>
        <v>288.10000000000002</v>
      </c>
      <c r="J980" s="3"/>
      <c r="K980" s="3"/>
    </row>
    <row r="981" spans="1:11" ht="38.25" x14ac:dyDescent="0.2">
      <c r="A981" s="103" t="s">
        <v>350</v>
      </c>
      <c r="B981" s="11" t="s">
        <v>38</v>
      </c>
      <c r="C981" s="10">
        <v>7</v>
      </c>
      <c r="D981" s="10">
        <v>7</v>
      </c>
      <c r="E981" s="11" t="s">
        <v>263</v>
      </c>
      <c r="F981" s="11" t="s">
        <v>153</v>
      </c>
      <c r="G981" s="23">
        <f t="shared" si="358"/>
        <v>288.10000000000002</v>
      </c>
      <c r="H981" s="23">
        <f t="shared" si="358"/>
        <v>0</v>
      </c>
      <c r="I981" s="23">
        <f t="shared" si="358"/>
        <v>288.10000000000002</v>
      </c>
      <c r="J981" s="3"/>
      <c r="K981" s="3"/>
    </row>
    <row r="982" spans="1:11" ht="33" customHeight="1" x14ac:dyDescent="0.2">
      <c r="A982" s="103" t="s">
        <v>351</v>
      </c>
      <c r="B982" s="11" t="s">
        <v>38</v>
      </c>
      <c r="C982" s="10">
        <v>7</v>
      </c>
      <c r="D982" s="10">
        <v>7</v>
      </c>
      <c r="E982" s="11" t="s">
        <v>263</v>
      </c>
      <c r="F982" s="11" t="s">
        <v>154</v>
      </c>
      <c r="G982" s="23">
        <f t="shared" si="358"/>
        <v>288.10000000000002</v>
      </c>
      <c r="H982" s="23">
        <f t="shared" si="358"/>
        <v>0</v>
      </c>
      <c r="I982" s="23">
        <f t="shared" si="358"/>
        <v>288.10000000000002</v>
      </c>
      <c r="J982" s="3"/>
      <c r="K982" s="3"/>
    </row>
    <row r="983" spans="1:11" ht="38.25" x14ac:dyDescent="0.2">
      <c r="A983" s="75" t="s">
        <v>345</v>
      </c>
      <c r="B983" s="62" t="s">
        <v>38</v>
      </c>
      <c r="C983" s="67">
        <v>7</v>
      </c>
      <c r="D983" s="67">
        <v>7</v>
      </c>
      <c r="E983" s="62" t="s">
        <v>263</v>
      </c>
      <c r="F983" s="62" t="s">
        <v>84</v>
      </c>
      <c r="G983" s="64">
        <v>288.10000000000002</v>
      </c>
      <c r="H983" s="64"/>
      <c r="I983" s="64">
        <f t="shared" ref="I983" si="359">G983+H983</f>
        <v>288.10000000000002</v>
      </c>
      <c r="J983" s="3"/>
      <c r="K983" s="3"/>
    </row>
    <row r="984" spans="1:11" ht="38.25" x14ac:dyDescent="0.2">
      <c r="A984" s="103" t="s">
        <v>236</v>
      </c>
      <c r="B984" s="11" t="s">
        <v>38</v>
      </c>
      <c r="C984" s="10">
        <v>7</v>
      </c>
      <c r="D984" s="10">
        <v>7</v>
      </c>
      <c r="E984" s="11" t="s">
        <v>232</v>
      </c>
      <c r="F984" s="11"/>
      <c r="G984" s="23">
        <f t="shared" ref="G984:I987" si="360">G985</f>
        <v>80</v>
      </c>
      <c r="H984" s="23">
        <f t="shared" si="360"/>
        <v>0</v>
      </c>
      <c r="I984" s="23">
        <f t="shared" si="360"/>
        <v>80</v>
      </c>
      <c r="J984" s="3"/>
      <c r="K984" s="3"/>
    </row>
    <row r="985" spans="1:11" ht="25.5" x14ac:dyDescent="0.2">
      <c r="A985" s="103" t="s">
        <v>243</v>
      </c>
      <c r="B985" s="11" t="s">
        <v>38</v>
      </c>
      <c r="C985" s="10">
        <v>7</v>
      </c>
      <c r="D985" s="10">
        <v>7</v>
      </c>
      <c r="E985" s="11" t="s">
        <v>242</v>
      </c>
      <c r="F985" s="11"/>
      <c r="G985" s="23">
        <f t="shared" si="360"/>
        <v>80</v>
      </c>
      <c r="H985" s="23">
        <f t="shared" si="360"/>
        <v>0</v>
      </c>
      <c r="I985" s="23">
        <f t="shared" si="360"/>
        <v>80</v>
      </c>
      <c r="J985" s="3"/>
      <c r="K985" s="3"/>
    </row>
    <row r="986" spans="1:11" ht="38.25" x14ac:dyDescent="0.2">
      <c r="A986" s="103" t="s">
        <v>350</v>
      </c>
      <c r="B986" s="11" t="s">
        <v>38</v>
      </c>
      <c r="C986" s="10">
        <v>7</v>
      </c>
      <c r="D986" s="10">
        <v>7</v>
      </c>
      <c r="E986" s="11" t="s">
        <v>242</v>
      </c>
      <c r="F986" s="11" t="s">
        <v>153</v>
      </c>
      <c r="G986" s="23">
        <f t="shared" si="360"/>
        <v>80</v>
      </c>
      <c r="H986" s="23">
        <f t="shared" si="360"/>
        <v>0</v>
      </c>
      <c r="I986" s="23">
        <f t="shared" si="360"/>
        <v>80</v>
      </c>
      <c r="J986" s="3"/>
      <c r="K986" s="3"/>
    </row>
    <row r="987" spans="1:11" ht="33" customHeight="1" x14ac:dyDescent="0.2">
      <c r="A987" s="103" t="s">
        <v>351</v>
      </c>
      <c r="B987" s="11" t="s">
        <v>38</v>
      </c>
      <c r="C987" s="10">
        <v>7</v>
      </c>
      <c r="D987" s="10">
        <v>7</v>
      </c>
      <c r="E987" s="11" t="s">
        <v>242</v>
      </c>
      <c r="F987" s="11" t="s">
        <v>154</v>
      </c>
      <c r="G987" s="23">
        <f t="shared" si="360"/>
        <v>80</v>
      </c>
      <c r="H987" s="23">
        <f t="shared" si="360"/>
        <v>0</v>
      </c>
      <c r="I987" s="23">
        <f t="shared" si="360"/>
        <v>80</v>
      </c>
      <c r="J987" s="3"/>
      <c r="K987" s="3"/>
    </row>
    <row r="988" spans="1:11" ht="38.25" x14ac:dyDescent="0.2">
      <c r="A988" s="75" t="s">
        <v>345</v>
      </c>
      <c r="B988" s="62" t="s">
        <v>38</v>
      </c>
      <c r="C988" s="67">
        <v>7</v>
      </c>
      <c r="D988" s="67">
        <v>7</v>
      </c>
      <c r="E988" s="62" t="s">
        <v>242</v>
      </c>
      <c r="F988" s="62" t="s">
        <v>84</v>
      </c>
      <c r="G988" s="64">
        <v>80</v>
      </c>
      <c r="H988" s="64"/>
      <c r="I988" s="64">
        <f t="shared" ref="I988" si="361">G988+H988</f>
        <v>80</v>
      </c>
      <c r="J988" s="3"/>
      <c r="K988" s="3"/>
    </row>
    <row r="989" spans="1:11" x14ac:dyDescent="0.2">
      <c r="A989" s="86" t="s">
        <v>526</v>
      </c>
      <c r="B989" s="11" t="s">
        <v>38</v>
      </c>
      <c r="C989" s="10">
        <v>7</v>
      </c>
      <c r="D989" s="10">
        <v>7</v>
      </c>
      <c r="E989" s="11" t="s">
        <v>525</v>
      </c>
      <c r="F989" s="11"/>
      <c r="G989" s="23">
        <f>G990</f>
        <v>1930.4</v>
      </c>
      <c r="H989" s="23">
        <f t="shared" ref="H989:I991" si="362">H990</f>
        <v>0</v>
      </c>
      <c r="I989" s="23">
        <f t="shared" si="362"/>
        <v>1930.4</v>
      </c>
      <c r="J989" s="3"/>
      <c r="K989" s="3"/>
    </row>
    <row r="990" spans="1:11" ht="30" customHeight="1" x14ac:dyDescent="0.2">
      <c r="A990" s="103" t="s">
        <v>350</v>
      </c>
      <c r="B990" s="11" t="s">
        <v>38</v>
      </c>
      <c r="C990" s="10">
        <v>7</v>
      </c>
      <c r="D990" s="10">
        <v>7</v>
      </c>
      <c r="E990" s="11" t="s">
        <v>525</v>
      </c>
      <c r="F990" s="11" t="s">
        <v>153</v>
      </c>
      <c r="G990" s="23">
        <f>G991</f>
        <v>1930.4</v>
      </c>
      <c r="H990" s="23">
        <f t="shared" si="362"/>
        <v>0</v>
      </c>
      <c r="I990" s="23">
        <f t="shared" si="362"/>
        <v>1930.4</v>
      </c>
      <c r="J990" s="3"/>
      <c r="K990" s="3"/>
    </row>
    <row r="991" spans="1:11" ht="27.75" customHeight="1" x14ac:dyDescent="0.2">
      <c r="A991" s="103" t="s">
        <v>351</v>
      </c>
      <c r="B991" s="11" t="s">
        <v>38</v>
      </c>
      <c r="C991" s="10">
        <v>7</v>
      </c>
      <c r="D991" s="10">
        <v>7</v>
      </c>
      <c r="E991" s="11" t="s">
        <v>525</v>
      </c>
      <c r="F991" s="11" t="s">
        <v>154</v>
      </c>
      <c r="G991" s="23">
        <f>G992</f>
        <v>1930.4</v>
      </c>
      <c r="H991" s="23">
        <f t="shared" si="362"/>
        <v>0</v>
      </c>
      <c r="I991" s="23">
        <f t="shared" si="362"/>
        <v>1930.4</v>
      </c>
      <c r="J991" s="3"/>
      <c r="K991" s="3"/>
    </row>
    <row r="992" spans="1:11" ht="30" customHeight="1" x14ac:dyDescent="0.2">
      <c r="A992" s="75" t="s">
        <v>345</v>
      </c>
      <c r="B992" s="62" t="s">
        <v>38</v>
      </c>
      <c r="C992" s="67">
        <v>7</v>
      </c>
      <c r="D992" s="67">
        <v>7</v>
      </c>
      <c r="E992" s="62" t="s">
        <v>525</v>
      </c>
      <c r="F992" s="62" t="s">
        <v>84</v>
      </c>
      <c r="G992" s="64">
        <v>1930.4</v>
      </c>
      <c r="H992" s="64">
        <v>0</v>
      </c>
      <c r="I992" s="64">
        <f>G992+H992</f>
        <v>1930.4</v>
      </c>
      <c r="J992" s="3"/>
      <c r="K992" s="3"/>
    </row>
    <row r="993" spans="1:11" ht="24" x14ac:dyDescent="0.2">
      <c r="A993" s="5" t="s">
        <v>453</v>
      </c>
      <c r="B993" s="11" t="s">
        <v>38</v>
      </c>
      <c r="C993" s="10">
        <v>7</v>
      </c>
      <c r="D993" s="10">
        <v>7</v>
      </c>
      <c r="E993" s="11" t="s">
        <v>471</v>
      </c>
      <c r="F993" s="11"/>
      <c r="G993" s="23">
        <f>G994</f>
        <v>3025</v>
      </c>
      <c r="H993" s="23">
        <f>H994</f>
        <v>0</v>
      </c>
      <c r="I993" s="23">
        <f>I994</f>
        <v>3025</v>
      </c>
      <c r="J993" s="3"/>
      <c r="K993" s="3"/>
    </row>
    <row r="994" spans="1:11" ht="24" x14ac:dyDescent="0.2">
      <c r="A994" s="5" t="s">
        <v>257</v>
      </c>
      <c r="B994" s="11" t="s">
        <v>38</v>
      </c>
      <c r="C994" s="10">
        <v>7</v>
      </c>
      <c r="D994" s="10">
        <v>7</v>
      </c>
      <c r="E994" s="11" t="s">
        <v>472</v>
      </c>
      <c r="F994" s="11"/>
      <c r="G994" s="23">
        <f t="shared" ref="G994:I994" si="363">G997</f>
        <v>3025</v>
      </c>
      <c r="H994" s="23">
        <f t="shared" si="363"/>
        <v>0</v>
      </c>
      <c r="I994" s="23">
        <f t="shared" si="363"/>
        <v>3025</v>
      </c>
      <c r="J994" s="3"/>
      <c r="K994" s="3"/>
    </row>
    <row r="995" spans="1:11" ht="38.25" x14ac:dyDescent="0.2">
      <c r="A995" s="103" t="s">
        <v>350</v>
      </c>
      <c r="B995" s="11" t="s">
        <v>38</v>
      </c>
      <c r="C995" s="10">
        <v>7</v>
      </c>
      <c r="D995" s="10">
        <v>7</v>
      </c>
      <c r="E995" s="11" t="s">
        <v>472</v>
      </c>
      <c r="F995" s="11" t="s">
        <v>153</v>
      </c>
      <c r="G995" s="23">
        <f t="shared" ref="G995:I996" si="364">G996</f>
        <v>3025</v>
      </c>
      <c r="H995" s="23">
        <f t="shared" si="364"/>
        <v>0</v>
      </c>
      <c r="I995" s="23">
        <f t="shared" si="364"/>
        <v>3025</v>
      </c>
      <c r="J995" s="3"/>
      <c r="K995" s="3"/>
    </row>
    <row r="996" spans="1:11" ht="32.25" customHeight="1" x14ac:dyDescent="0.2">
      <c r="A996" s="103" t="s">
        <v>351</v>
      </c>
      <c r="B996" s="11" t="s">
        <v>38</v>
      </c>
      <c r="C996" s="10">
        <v>7</v>
      </c>
      <c r="D996" s="10">
        <v>7</v>
      </c>
      <c r="E996" s="11" t="s">
        <v>472</v>
      </c>
      <c r="F996" s="11" t="s">
        <v>154</v>
      </c>
      <c r="G996" s="23">
        <f t="shared" si="364"/>
        <v>3025</v>
      </c>
      <c r="H996" s="23">
        <f t="shared" si="364"/>
        <v>0</v>
      </c>
      <c r="I996" s="23">
        <f t="shared" si="364"/>
        <v>3025</v>
      </c>
      <c r="J996" s="3"/>
      <c r="K996" s="3"/>
    </row>
    <row r="997" spans="1:11" ht="27.75" customHeight="1" x14ac:dyDescent="0.2">
      <c r="A997" s="75" t="s">
        <v>345</v>
      </c>
      <c r="B997" s="62" t="s">
        <v>38</v>
      </c>
      <c r="C997" s="67">
        <v>7</v>
      </c>
      <c r="D997" s="67">
        <v>7</v>
      </c>
      <c r="E997" s="62" t="s">
        <v>472</v>
      </c>
      <c r="F997" s="62" t="s">
        <v>84</v>
      </c>
      <c r="G997" s="64">
        <v>3025</v>
      </c>
      <c r="H997" s="64">
        <v>0</v>
      </c>
      <c r="I997" s="64">
        <f>G997+H997</f>
        <v>3025</v>
      </c>
      <c r="J997" s="3"/>
      <c r="K997" s="3"/>
    </row>
    <row r="998" spans="1:11" x14ac:dyDescent="0.2">
      <c r="A998" s="5" t="s">
        <v>21</v>
      </c>
      <c r="B998" s="11" t="s">
        <v>38</v>
      </c>
      <c r="C998" s="10">
        <v>7</v>
      </c>
      <c r="D998" s="10">
        <v>9</v>
      </c>
      <c r="E998" s="11" t="s">
        <v>7</v>
      </c>
      <c r="F998" s="11" t="s">
        <v>7</v>
      </c>
      <c r="G998" s="23">
        <f>G999</f>
        <v>60401.2</v>
      </c>
      <c r="H998" s="23">
        <f>H999</f>
        <v>0</v>
      </c>
      <c r="I998" s="23">
        <f>I999</f>
        <v>60401.200000000004</v>
      </c>
      <c r="J998" s="3"/>
      <c r="K998" s="3"/>
    </row>
    <row r="999" spans="1:11" x14ac:dyDescent="0.2">
      <c r="A999" s="5" t="s">
        <v>128</v>
      </c>
      <c r="B999" s="11" t="s">
        <v>38</v>
      </c>
      <c r="C999" s="10">
        <v>7</v>
      </c>
      <c r="D999" s="10">
        <v>9</v>
      </c>
      <c r="E999" s="11" t="s">
        <v>127</v>
      </c>
      <c r="F999" s="11"/>
      <c r="G999" s="23">
        <f>G1000+G1009+G1028+G1019</f>
        <v>60401.2</v>
      </c>
      <c r="H999" s="23">
        <f>H1000+H1009+H1028+H1019</f>
        <v>0</v>
      </c>
      <c r="I999" s="23">
        <f>I1000+I1009+I1028+I1019</f>
        <v>60401.200000000004</v>
      </c>
      <c r="J999" s="3"/>
      <c r="K999" s="3"/>
    </row>
    <row r="1000" spans="1:11" ht="24" x14ac:dyDescent="0.2">
      <c r="A1000" s="69" t="s">
        <v>130</v>
      </c>
      <c r="B1000" s="11" t="s">
        <v>38</v>
      </c>
      <c r="C1000" s="10">
        <v>7</v>
      </c>
      <c r="D1000" s="10">
        <v>9</v>
      </c>
      <c r="E1000" s="11" t="s">
        <v>131</v>
      </c>
      <c r="F1000" s="11" t="s">
        <v>7</v>
      </c>
      <c r="G1000" s="23">
        <f>G1001+G1005</f>
        <v>6120.5999999999995</v>
      </c>
      <c r="H1000" s="23">
        <f>H1001+H1005</f>
        <v>1430.7</v>
      </c>
      <c r="I1000" s="23">
        <f>I1001+I1005</f>
        <v>7551.2999999999993</v>
      </c>
      <c r="J1000" s="3"/>
      <c r="K1000" s="3"/>
    </row>
    <row r="1001" spans="1:11" ht="48" x14ac:dyDescent="0.2">
      <c r="A1001" s="69" t="s">
        <v>384</v>
      </c>
      <c r="B1001" s="11" t="s">
        <v>38</v>
      </c>
      <c r="C1001" s="13" t="s">
        <v>11</v>
      </c>
      <c r="D1001" s="13" t="s">
        <v>13</v>
      </c>
      <c r="E1001" s="11" t="s">
        <v>131</v>
      </c>
      <c r="F1001" s="11" t="s">
        <v>151</v>
      </c>
      <c r="G1001" s="23">
        <f>G1002</f>
        <v>5845.2</v>
      </c>
      <c r="H1001" s="23">
        <f>H1002</f>
        <v>1428.7</v>
      </c>
      <c r="I1001" s="23">
        <f>I1002</f>
        <v>7273.9</v>
      </c>
      <c r="J1001" s="3"/>
      <c r="K1001" s="3"/>
    </row>
    <row r="1002" spans="1:11" ht="24" x14ac:dyDescent="0.2">
      <c r="A1002" s="5" t="s">
        <v>152</v>
      </c>
      <c r="B1002" s="11" t="s">
        <v>38</v>
      </c>
      <c r="C1002" s="13" t="s">
        <v>11</v>
      </c>
      <c r="D1002" s="13" t="s">
        <v>13</v>
      </c>
      <c r="E1002" s="11" t="s">
        <v>131</v>
      </c>
      <c r="F1002" s="11" t="s">
        <v>150</v>
      </c>
      <c r="G1002" s="23">
        <f>G1003+G1004</f>
        <v>5845.2</v>
      </c>
      <c r="H1002" s="23">
        <f>H1003+H1004</f>
        <v>1428.7</v>
      </c>
      <c r="I1002" s="23">
        <f>I1003+I1004</f>
        <v>7273.9</v>
      </c>
      <c r="J1002" s="3"/>
      <c r="K1002" s="3"/>
    </row>
    <row r="1003" spans="1:11" ht="38.25" x14ac:dyDescent="0.2">
      <c r="A1003" s="71" t="s">
        <v>347</v>
      </c>
      <c r="B1003" s="62" t="s">
        <v>38</v>
      </c>
      <c r="C1003" s="63" t="s">
        <v>11</v>
      </c>
      <c r="D1003" s="63" t="s">
        <v>13</v>
      </c>
      <c r="E1003" s="62" t="s">
        <v>131</v>
      </c>
      <c r="F1003" s="62" t="s">
        <v>85</v>
      </c>
      <c r="G1003" s="64">
        <v>5705.2</v>
      </c>
      <c r="H1003" s="64">
        <v>1428.7</v>
      </c>
      <c r="I1003" s="64">
        <f t="shared" ref="I1003:I1004" si="365">G1003+H1003</f>
        <v>7133.9</v>
      </c>
      <c r="J1003" s="3"/>
      <c r="K1003" s="3"/>
    </row>
    <row r="1004" spans="1:11" ht="38.25" x14ac:dyDescent="0.2">
      <c r="A1004" s="71" t="s">
        <v>348</v>
      </c>
      <c r="B1004" s="62" t="s">
        <v>38</v>
      </c>
      <c r="C1004" s="63" t="s">
        <v>11</v>
      </c>
      <c r="D1004" s="63" t="s">
        <v>13</v>
      </c>
      <c r="E1004" s="62" t="s">
        <v>131</v>
      </c>
      <c r="F1004" s="62" t="s">
        <v>86</v>
      </c>
      <c r="G1004" s="64">
        <v>140</v>
      </c>
      <c r="H1004" s="64"/>
      <c r="I1004" s="64">
        <f t="shared" si="365"/>
        <v>140</v>
      </c>
      <c r="J1004" s="3"/>
      <c r="K1004" s="3"/>
    </row>
    <row r="1005" spans="1:11" ht="38.25" x14ac:dyDescent="0.2">
      <c r="A1005" s="103" t="s">
        <v>350</v>
      </c>
      <c r="B1005" s="11" t="s">
        <v>38</v>
      </c>
      <c r="C1005" s="13" t="s">
        <v>11</v>
      </c>
      <c r="D1005" s="13" t="s">
        <v>13</v>
      </c>
      <c r="E1005" s="11" t="s">
        <v>131</v>
      </c>
      <c r="F1005" s="11" t="s">
        <v>153</v>
      </c>
      <c r="G1005" s="23">
        <f>G1006</f>
        <v>275.39999999999998</v>
      </c>
      <c r="H1005" s="23">
        <f>H1006</f>
        <v>2</v>
      </c>
      <c r="I1005" s="23">
        <f>I1006</f>
        <v>277.39999999999998</v>
      </c>
      <c r="J1005" s="3"/>
      <c r="K1005" s="3"/>
    </row>
    <row r="1006" spans="1:11" ht="36" customHeight="1" x14ac:dyDescent="0.2">
      <c r="A1006" s="103" t="s">
        <v>351</v>
      </c>
      <c r="B1006" s="11" t="s">
        <v>38</v>
      </c>
      <c r="C1006" s="13" t="s">
        <v>11</v>
      </c>
      <c r="D1006" s="13" t="s">
        <v>13</v>
      </c>
      <c r="E1006" s="11" t="s">
        <v>131</v>
      </c>
      <c r="F1006" s="11" t="s">
        <v>154</v>
      </c>
      <c r="G1006" s="23">
        <f>G1007+G1008</f>
        <v>275.39999999999998</v>
      </c>
      <c r="H1006" s="23">
        <f>H1007+H1008</f>
        <v>2</v>
      </c>
      <c r="I1006" s="23">
        <f>I1007+I1008</f>
        <v>277.39999999999998</v>
      </c>
      <c r="J1006" s="3"/>
      <c r="K1006" s="3"/>
    </row>
    <row r="1007" spans="1:11" ht="25.5" x14ac:dyDescent="0.2">
      <c r="A1007" s="105" t="s">
        <v>112</v>
      </c>
      <c r="B1007" s="62" t="s">
        <v>38</v>
      </c>
      <c r="C1007" s="63" t="s">
        <v>11</v>
      </c>
      <c r="D1007" s="63" t="s">
        <v>13</v>
      </c>
      <c r="E1007" s="62" t="s">
        <v>131</v>
      </c>
      <c r="F1007" s="62" t="s">
        <v>113</v>
      </c>
      <c r="G1007" s="64">
        <v>97.6</v>
      </c>
      <c r="H1007" s="64"/>
      <c r="I1007" s="64">
        <f t="shared" ref="I1007:I1008" si="366">G1007+H1007</f>
        <v>97.6</v>
      </c>
      <c r="J1007" s="3"/>
      <c r="K1007" s="3"/>
    </row>
    <row r="1008" spans="1:11" ht="30.75" customHeight="1" x14ac:dyDescent="0.2">
      <c r="A1008" s="75" t="s">
        <v>345</v>
      </c>
      <c r="B1008" s="62" t="s">
        <v>38</v>
      </c>
      <c r="C1008" s="63" t="s">
        <v>11</v>
      </c>
      <c r="D1008" s="63" t="s">
        <v>13</v>
      </c>
      <c r="E1008" s="62" t="s">
        <v>131</v>
      </c>
      <c r="F1008" s="62" t="s">
        <v>84</v>
      </c>
      <c r="G1008" s="64">
        <v>177.8</v>
      </c>
      <c r="H1008" s="64">
        <v>2</v>
      </c>
      <c r="I1008" s="64">
        <f t="shared" si="366"/>
        <v>179.8</v>
      </c>
      <c r="J1008" s="3"/>
      <c r="K1008" s="3"/>
    </row>
    <row r="1009" spans="1:11" ht="24" x14ac:dyDescent="0.2">
      <c r="A1009" s="5" t="s">
        <v>192</v>
      </c>
      <c r="B1009" s="11" t="s">
        <v>38</v>
      </c>
      <c r="C1009" s="13" t="s">
        <v>11</v>
      </c>
      <c r="D1009" s="13" t="s">
        <v>13</v>
      </c>
      <c r="E1009" s="11" t="s">
        <v>193</v>
      </c>
      <c r="F1009" s="11" t="s">
        <v>7</v>
      </c>
      <c r="G1009" s="23">
        <f t="shared" ref="G1009:H1009" si="367">G1010+G1014</f>
        <v>54181.5</v>
      </c>
      <c r="H1009" s="23">
        <f t="shared" si="367"/>
        <v>-1430.7</v>
      </c>
      <c r="I1009" s="23">
        <f>I1010+I1014</f>
        <v>52750.8</v>
      </c>
      <c r="J1009" s="3"/>
      <c r="K1009" s="3"/>
    </row>
    <row r="1010" spans="1:11" ht="48" x14ac:dyDescent="0.2">
      <c r="A1010" s="69" t="s">
        <v>384</v>
      </c>
      <c r="B1010" s="11" t="s">
        <v>38</v>
      </c>
      <c r="C1010" s="13" t="s">
        <v>11</v>
      </c>
      <c r="D1010" s="13" t="s">
        <v>13</v>
      </c>
      <c r="E1010" s="11" t="s">
        <v>193</v>
      </c>
      <c r="F1010" s="11" t="s">
        <v>151</v>
      </c>
      <c r="G1010" s="23">
        <f t="shared" ref="G1010:H1010" si="368">G1011</f>
        <v>47321.9</v>
      </c>
      <c r="H1010" s="23">
        <f t="shared" si="368"/>
        <v>-1428.7</v>
      </c>
      <c r="I1010" s="23">
        <f>I1011</f>
        <v>45893.200000000004</v>
      </c>
      <c r="J1010" s="3"/>
      <c r="K1010" s="3"/>
    </row>
    <row r="1011" spans="1:11" ht="24" x14ac:dyDescent="0.2">
      <c r="A1011" s="5" t="s">
        <v>460</v>
      </c>
      <c r="B1011" s="11" t="s">
        <v>38</v>
      </c>
      <c r="C1011" s="13" t="s">
        <v>11</v>
      </c>
      <c r="D1011" s="13" t="s">
        <v>13</v>
      </c>
      <c r="E1011" s="11" t="s">
        <v>193</v>
      </c>
      <c r="F1011" s="11" t="s">
        <v>457</v>
      </c>
      <c r="G1011" s="23">
        <f t="shared" ref="G1011:H1011" si="369">SUM(G1012:G1013)</f>
        <v>47321.9</v>
      </c>
      <c r="H1011" s="23">
        <f t="shared" si="369"/>
        <v>-1428.7</v>
      </c>
      <c r="I1011" s="23">
        <f>SUM(I1012:I1013)</f>
        <v>45893.200000000004</v>
      </c>
      <c r="J1011" s="3"/>
      <c r="K1011" s="3"/>
    </row>
    <row r="1012" spans="1:11" ht="30" customHeight="1" x14ac:dyDescent="0.2">
      <c r="A1012" s="71" t="s">
        <v>461</v>
      </c>
      <c r="B1012" s="62" t="s">
        <v>38</v>
      </c>
      <c r="C1012" s="63" t="s">
        <v>11</v>
      </c>
      <c r="D1012" s="63" t="s">
        <v>13</v>
      </c>
      <c r="E1012" s="62" t="s">
        <v>193</v>
      </c>
      <c r="F1012" s="62" t="s">
        <v>459</v>
      </c>
      <c r="G1012" s="64">
        <v>46741.599999999999</v>
      </c>
      <c r="H1012" s="64">
        <v>-1428.7</v>
      </c>
      <c r="I1012" s="64">
        <f t="shared" ref="I1012:I1013" si="370">G1012+H1012</f>
        <v>45312.9</v>
      </c>
      <c r="J1012" s="3"/>
      <c r="K1012" s="3"/>
    </row>
    <row r="1013" spans="1:11" ht="32.25" customHeight="1" x14ac:dyDescent="0.2">
      <c r="A1013" s="71" t="s">
        <v>463</v>
      </c>
      <c r="B1013" s="62" t="s">
        <v>38</v>
      </c>
      <c r="C1013" s="63" t="s">
        <v>11</v>
      </c>
      <c r="D1013" s="63" t="s">
        <v>13</v>
      </c>
      <c r="E1013" s="62" t="s">
        <v>193</v>
      </c>
      <c r="F1013" s="62" t="s">
        <v>462</v>
      </c>
      <c r="G1013" s="64">
        <v>580.29999999999995</v>
      </c>
      <c r="H1013" s="64"/>
      <c r="I1013" s="64">
        <f t="shared" si="370"/>
        <v>580.29999999999995</v>
      </c>
      <c r="J1013" s="3"/>
      <c r="K1013" s="3"/>
    </row>
    <row r="1014" spans="1:11" ht="30" customHeight="1" x14ac:dyDescent="0.2">
      <c r="A1014" s="103" t="s">
        <v>350</v>
      </c>
      <c r="B1014" s="11" t="s">
        <v>38</v>
      </c>
      <c r="C1014" s="13" t="s">
        <v>11</v>
      </c>
      <c r="D1014" s="13" t="s">
        <v>13</v>
      </c>
      <c r="E1014" s="11" t="s">
        <v>193</v>
      </c>
      <c r="F1014" s="11" t="s">
        <v>153</v>
      </c>
      <c r="G1014" s="23">
        <f>G1015</f>
        <v>6859.6</v>
      </c>
      <c r="H1014" s="23">
        <f>H1015</f>
        <v>-2</v>
      </c>
      <c r="I1014" s="23">
        <f>I1015</f>
        <v>6857.6</v>
      </c>
      <c r="J1014" s="3"/>
      <c r="K1014" s="3"/>
    </row>
    <row r="1015" spans="1:11" ht="33.75" customHeight="1" x14ac:dyDescent="0.2">
      <c r="A1015" s="103" t="s">
        <v>351</v>
      </c>
      <c r="B1015" s="11" t="s">
        <v>38</v>
      </c>
      <c r="C1015" s="13" t="s">
        <v>11</v>
      </c>
      <c r="D1015" s="13" t="s">
        <v>13</v>
      </c>
      <c r="E1015" s="11" t="s">
        <v>193</v>
      </c>
      <c r="F1015" s="11" t="s">
        <v>154</v>
      </c>
      <c r="G1015" s="23">
        <f>SUM(G1016:G1018)</f>
        <v>6859.6</v>
      </c>
      <c r="H1015" s="23">
        <f>SUM(H1016:H1018)</f>
        <v>-2</v>
      </c>
      <c r="I1015" s="23">
        <f>SUM(I1016:I1018)</f>
        <v>6857.6</v>
      </c>
      <c r="J1015" s="3"/>
      <c r="K1015" s="3"/>
    </row>
    <row r="1016" spans="1:11" ht="25.5" x14ac:dyDescent="0.2">
      <c r="A1016" s="105" t="s">
        <v>112</v>
      </c>
      <c r="B1016" s="62" t="s">
        <v>38</v>
      </c>
      <c r="C1016" s="63" t="s">
        <v>11</v>
      </c>
      <c r="D1016" s="63" t="s">
        <v>13</v>
      </c>
      <c r="E1016" s="62" t="s">
        <v>193</v>
      </c>
      <c r="F1016" s="62" t="s">
        <v>113</v>
      </c>
      <c r="G1016" s="64">
        <v>546.29999999999995</v>
      </c>
      <c r="H1016" s="64"/>
      <c r="I1016" s="64">
        <f t="shared" ref="I1016:I1018" si="371">G1016+H1016</f>
        <v>546.29999999999995</v>
      </c>
      <c r="J1016" s="3"/>
      <c r="K1016" s="3"/>
    </row>
    <row r="1017" spans="1:11" ht="30.75" customHeight="1" x14ac:dyDescent="0.2">
      <c r="A1017" s="71" t="s">
        <v>346</v>
      </c>
      <c r="B1017" s="62" t="s">
        <v>38</v>
      </c>
      <c r="C1017" s="63" t="s">
        <v>11</v>
      </c>
      <c r="D1017" s="63" t="s">
        <v>13</v>
      </c>
      <c r="E1017" s="62" t="s">
        <v>193</v>
      </c>
      <c r="F1017" s="62" t="s">
        <v>90</v>
      </c>
      <c r="G1017" s="64">
        <v>950</v>
      </c>
      <c r="H1017" s="64"/>
      <c r="I1017" s="64">
        <f t="shared" si="371"/>
        <v>950</v>
      </c>
      <c r="J1017" s="3"/>
      <c r="K1017" s="3"/>
    </row>
    <row r="1018" spans="1:11" ht="38.25" x14ac:dyDescent="0.2">
      <c r="A1018" s="75" t="s">
        <v>345</v>
      </c>
      <c r="B1018" s="62" t="s">
        <v>38</v>
      </c>
      <c r="C1018" s="63" t="s">
        <v>11</v>
      </c>
      <c r="D1018" s="63" t="s">
        <v>13</v>
      </c>
      <c r="E1018" s="62" t="s">
        <v>193</v>
      </c>
      <c r="F1018" s="62" t="s">
        <v>84</v>
      </c>
      <c r="G1018" s="64">
        <v>5363.3</v>
      </c>
      <c r="H1018" s="64">
        <v>-2</v>
      </c>
      <c r="I1018" s="64">
        <f t="shared" si="371"/>
        <v>5361.3</v>
      </c>
      <c r="J1018" s="3"/>
      <c r="K1018" s="3"/>
    </row>
    <row r="1019" spans="1:11" ht="25.5" x14ac:dyDescent="0.2">
      <c r="A1019" s="86" t="s">
        <v>186</v>
      </c>
      <c r="B1019" s="11" t="s">
        <v>38</v>
      </c>
      <c r="C1019" s="13" t="s">
        <v>11</v>
      </c>
      <c r="D1019" s="13" t="s">
        <v>13</v>
      </c>
      <c r="E1019" s="11" t="s">
        <v>220</v>
      </c>
      <c r="F1019" s="11"/>
      <c r="G1019" s="23">
        <f>G1020+G1024</f>
        <v>29.1</v>
      </c>
      <c r="H1019" s="23">
        <f>H1020+H1024</f>
        <v>0</v>
      </c>
      <c r="I1019" s="23">
        <f>I1020+I1024</f>
        <v>29.1</v>
      </c>
      <c r="J1019" s="3"/>
      <c r="K1019" s="3"/>
    </row>
    <row r="1020" spans="1:11" x14ac:dyDescent="0.2">
      <c r="A1020" s="86" t="s">
        <v>221</v>
      </c>
      <c r="B1020" s="11" t="s">
        <v>38</v>
      </c>
      <c r="C1020" s="13" t="s">
        <v>11</v>
      </c>
      <c r="D1020" s="13" t="s">
        <v>13</v>
      </c>
      <c r="E1020" s="11" t="s">
        <v>223</v>
      </c>
      <c r="F1020" s="11"/>
      <c r="G1020" s="23">
        <f t="shared" ref="G1020:I1022" si="372">G1021</f>
        <v>19</v>
      </c>
      <c r="H1020" s="23">
        <f t="shared" si="372"/>
        <v>0</v>
      </c>
      <c r="I1020" s="23">
        <f t="shared" si="372"/>
        <v>19</v>
      </c>
      <c r="J1020" s="3"/>
      <c r="K1020" s="3"/>
    </row>
    <row r="1021" spans="1:11" ht="33" customHeight="1" x14ac:dyDescent="0.2">
      <c r="A1021" s="103" t="s">
        <v>350</v>
      </c>
      <c r="B1021" s="11" t="s">
        <v>38</v>
      </c>
      <c r="C1021" s="13" t="s">
        <v>11</v>
      </c>
      <c r="D1021" s="13" t="s">
        <v>13</v>
      </c>
      <c r="E1021" s="11" t="s">
        <v>223</v>
      </c>
      <c r="F1021" s="11" t="s">
        <v>153</v>
      </c>
      <c r="G1021" s="23">
        <f t="shared" si="372"/>
        <v>19</v>
      </c>
      <c r="H1021" s="23">
        <f t="shared" si="372"/>
        <v>0</v>
      </c>
      <c r="I1021" s="23">
        <f t="shared" si="372"/>
        <v>19</v>
      </c>
      <c r="J1021" s="3"/>
      <c r="K1021" s="3"/>
    </row>
    <row r="1022" spans="1:11" ht="33" customHeight="1" x14ac:dyDescent="0.2">
      <c r="A1022" s="103" t="s">
        <v>351</v>
      </c>
      <c r="B1022" s="11" t="s">
        <v>38</v>
      </c>
      <c r="C1022" s="13" t="s">
        <v>11</v>
      </c>
      <c r="D1022" s="13" t="s">
        <v>13</v>
      </c>
      <c r="E1022" s="11" t="s">
        <v>223</v>
      </c>
      <c r="F1022" s="11" t="s">
        <v>154</v>
      </c>
      <c r="G1022" s="23">
        <f t="shared" si="372"/>
        <v>19</v>
      </c>
      <c r="H1022" s="23">
        <f t="shared" si="372"/>
        <v>0</v>
      </c>
      <c r="I1022" s="23">
        <f t="shared" si="372"/>
        <v>19</v>
      </c>
      <c r="J1022" s="3"/>
      <c r="K1022" s="3"/>
    </row>
    <row r="1023" spans="1:11" ht="31.5" customHeight="1" x14ac:dyDescent="0.2">
      <c r="A1023" s="75" t="s">
        <v>345</v>
      </c>
      <c r="B1023" s="62" t="s">
        <v>38</v>
      </c>
      <c r="C1023" s="63" t="s">
        <v>11</v>
      </c>
      <c r="D1023" s="63" t="s">
        <v>13</v>
      </c>
      <c r="E1023" s="62" t="s">
        <v>223</v>
      </c>
      <c r="F1023" s="62" t="s">
        <v>84</v>
      </c>
      <c r="G1023" s="64">
        <v>19</v>
      </c>
      <c r="H1023" s="64"/>
      <c r="I1023" s="64">
        <f t="shared" ref="I1023" si="373">G1023+H1023</f>
        <v>19</v>
      </c>
      <c r="J1023" s="3"/>
      <c r="K1023" s="3"/>
    </row>
    <row r="1024" spans="1:11" ht="25.5" x14ac:dyDescent="0.2">
      <c r="A1024" s="86" t="s">
        <v>222</v>
      </c>
      <c r="B1024" s="11" t="s">
        <v>38</v>
      </c>
      <c r="C1024" s="13" t="s">
        <v>11</v>
      </c>
      <c r="D1024" s="13" t="s">
        <v>13</v>
      </c>
      <c r="E1024" s="11" t="s">
        <v>264</v>
      </c>
      <c r="F1024" s="11"/>
      <c r="G1024" s="23">
        <f t="shared" ref="G1024:I1026" si="374">G1025</f>
        <v>10.1</v>
      </c>
      <c r="H1024" s="23">
        <f t="shared" si="374"/>
        <v>0</v>
      </c>
      <c r="I1024" s="23">
        <f t="shared" si="374"/>
        <v>10.1</v>
      </c>
      <c r="J1024" s="3"/>
      <c r="K1024" s="3"/>
    </row>
    <row r="1025" spans="1:11" ht="28.5" customHeight="1" x14ac:dyDescent="0.2">
      <c r="A1025" s="103" t="s">
        <v>350</v>
      </c>
      <c r="B1025" s="11" t="s">
        <v>38</v>
      </c>
      <c r="C1025" s="13" t="s">
        <v>11</v>
      </c>
      <c r="D1025" s="13" t="s">
        <v>13</v>
      </c>
      <c r="E1025" s="11" t="s">
        <v>264</v>
      </c>
      <c r="F1025" s="11" t="s">
        <v>153</v>
      </c>
      <c r="G1025" s="23">
        <f t="shared" si="374"/>
        <v>10.1</v>
      </c>
      <c r="H1025" s="23">
        <f t="shared" si="374"/>
        <v>0</v>
      </c>
      <c r="I1025" s="23">
        <f t="shared" si="374"/>
        <v>10.1</v>
      </c>
      <c r="J1025" s="3"/>
      <c r="K1025" s="3"/>
    </row>
    <row r="1026" spans="1:11" ht="33" customHeight="1" x14ac:dyDescent="0.2">
      <c r="A1026" s="103" t="s">
        <v>351</v>
      </c>
      <c r="B1026" s="11" t="s">
        <v>38</v>
      </c>
      <c r="C1026" s="13" t="s">
        <v>11</v>
      </c>
      <c r="D1026" s="13" t="s">
        <v>13</v>
      </c>
      <c r="E1026" s="11" t="s">
        <v>264</v>
      </c>
      <c r="F1026" s="11" t="s">
        <v>154</v>
      </c>
      <c r="G1026" s="23">
        <f t="shared" si="374"/>
        <v>10.1</v>
      </c>
      <c r="H1026" s="23">
        <f t="shared" si="374"/>
        <v>0</v>
      </c>
      <c r="I1026" s="23">
        <f t="shared" si="374"/>
        <v>10.1</v>
      </c>
      <c r="J1026" s="3"/>
      <c r="K1026" s="3"/>
    </row>
    <row r="1027" spans="1:11" ht="31.5" customHeight="1" x14ac:dyDescent="0.2">
      <c r="A1027" s="75" t="s">
        <v>345</v>
      </c>
      <c r="B1027" s="62" t="s">
        <v>38</v>
      </c>
      <c r="C1027" s="63" t="s">
        <v>11</v>
      </c>
      <c r="D1027" s="63" t="s">
        <v>13</v>
      </c>
      <c r="E1027" s="62" t="s">
        <v>264</v>
      </c>
      <c r="F1027" s="62" t="s">
        <v>84</v>
      </c>
      <c r="G1027" s="64">
        <v>10.1</v>
      </c>
      <c r="H1027" s="64"/>
      <c r="I1027" s="64">
        <f t="shared" ref="I1027" si="375">G1027+H1027</f>
        <v>10.1</v>
      </c>
      <c r="J1027" s="3"/>
      <c r="K1027" s="3"/>
    </row>
    <row r="1028" spans="1:11" ht="25.5" x14ac:dyDescent="0.2">
      <c r="A1028" s="103" t="s">
        <v>191</v>
      </c>
      <c r="B1028" s="11" t="s">
        <v>38</v>
      </c>
      <c r="C1028" s="10">
        <v>7</v>
      </c>
      <c r="D1028" s="10">
        <v>9</v>
      </c>
      <c r="E1028" s="11" t="s">
        <v>266</v>
      </c>
      <c r="F1028" s="11"/>
      <c r="G1028" s="23">
        <f t="shared" ref="G1028:I1031" si="376">G1029</f>
        <v>70</v>
      </c>
      <c r="H1028" s="23">
        <f t="shared" si="376"/>
        <v>0</v>
      </c>
      <c r="I1028" s="23">
        <f t="shared" si="376"/>
        <v>70</v>
      </c>
      <c r="J1028" s="3"/>
      <c r="K1028" s="3"/>
    </row>
    <row r="1029" spans="1:11" ht="38.25" x14ac:dyDescent="0.2">
      <c r="A1029" s="103" t="s">
        <v>231</v>
      </c>
      <c r="B1029" s="11" t="s">
        <v>122</v>
      </c>
      <c r="C1029" s="10">
        <v>7</v>
      </c>
      <c r="D1029" s="10">
        <v>9</v>
      </c>
      <c r="E1029" s="11" t="s">
        <v>265</v>
      </c>
      <c r="F1029" s="11"/>
      <c r="G1029" s="23">
        <f t="shared" si="376"/>
        <v>70</v>
      </c>
      <c r="H1029" s="23">
        <f t="shared" si="376"/>
        <v>0</v>
      </c>
      <c r="I1029" s="23">
        <f t="shared" si="376"/>
        <v>70</v>
      </c>
      <c r="J1029" s="3"/>
      <c r="K1029" s="3"/>
    </row>
    <row r="1030" spans="1:11" ht="28.5" customHeight="1" x14ac:dyDescent="0.2">
      <c r="A1030" s="103" t="s">
        <v>350</v>
      </c>
      <c r="B1030" s="11" t="s">
        <v>38</v>
      </c>
      <c r="C1030" s="10">
        <v>7</v>
      </c>
      <c r="D1030" s="10">
        <v>9</v>
      </c>
      <c r="E1030" s="11" t="s">
        <v>265</v>
      </c>
      <c r="F1030" s="11" t="s">
        <v>153</v>
      </c>
      <c r="G1030" s="23">
        <f t="shared" si="376"/>
        <v>70</v>
      </c>
      <c r="H1030" s="23">
        <f t="shared" si="376"/>
        <v>0</v>
      </c>
      <c r="I1030" s="23">
        <f t="shared" si="376"/>
        <v>70</v>
      </c>
      <c r="J1030" s="3"/>
      <c r="K1030" s="3"/>
    </row>
    <row r="1031" spans="1:11" ht="35.25" customHeight="1" x14ac:dyDescent="0.2">
      <c r="A1031" s="103" t="s">
        <v>351</v>
      </c>
      <c r="B1031" s="11" t="s">
        <v>38</v>
      </c>
      <c r="C1031" s="10">
        <v>7</v>
      </c>
      <c r="D1031" s="10">
        <v>9</v>
      </c>
      <c r="E1031" s="11" t="s">
        <v>265</v>
      </c>
      <c r="F1031" s="11" t="s">
        <v>154</v>
      </c>
      <c r="G1031" s="23">
        <f t="shared" si="376"/>
        <v>70</v>
      </c>
      <c r="H1031" s="23">
        <f t="shared" si="376"/>
        <v>0</v>
      </c>
      <c r="I1031" s="23">
        <f t="shared" si="376"/>
        <v>70</v>
      </c>
      <c r="J1031" s="3"/>
      <c r="K1031" s="3"/>
    </row>
    <row r="1032" spans="1:11" ht="32.25" customHeight="1" x14ac:dyDescent="0.2">
      <c r="A1032" s="75" t="s">
        <v>345</v>
      </c>
      <c r="B1032" s="62" t="s">
        <v>38</v>
      </c>
      <c r="C1032" s="63" t="s">
        <v>11</v>
      </c>
      <c r="D1032" s="63" t="s">
        <v>13</v>
      </c>
      <c r="E1032" s="62" t="s">
        <v>265</v>
      </c>
      <c r="F1032" s="62" t="s">
        <v>84</v>
      </c>
      <c r="G1032" s="64">
        <v>70</v>
      </c>
      <c r="H1032" s="64"/>
      <c r="I1032" s="64">
        <f t="shared" ref="I1032" si="377">G1032+H1032</f>
        <v>70</v>
      </c>
      <c r="J1032" s="3"/>
      <c r="K1032" s="3"/>
    </row>
    <row r="1033" spans="1:11" x14ac:dyDescent="0.2">
      <c r="A1033" s="39" t="s">
        <v>52</v>
      </c>
      <c r="B1033" s="20" t="s">
        <v>38</v>
      </c>
      <c r="C1033" s="49" t="s">
        <v>14</v>
      </c>
      <c r="D1033" s="49" t="s">
        <v>55</v>
      </c>
      <c r="E1033" s="20" t="s">
        <v>7</v>
      </c>
      <c r="F1033" s="20" t="s">
        <v>7</v>
      </c>
      <c r="G1033" s="22">
        <f>G1041+G1034</f>
        <v>18045.900000000001</v>
      </c>
      <c r="H1033" s="22">
        <f>H1041+H1034</f>
        <v>0</v>
      </c>
      <c r="I1033" s="22">
        <f>I1041+I1034</f>
        <v>18045.900000000001</v>
      </c>
      <c r="J1033" s="3"/>
      <c r="K1033" s="3"/>
    </row>
    <row r="1034" spans="1:11" x14ac:dyDescent="0.2">
      <c r="A1034" s="5" t="s">
        <v>29</v>
      </c>
      <c r="B1034" s="11" t="s">
        <v>38</v>
      </c>
      <c r="C1034" s="13" t="s">
        <v>14</v>
      </c>
      <c r="D1034" s="13" t="s">
        <v>9</v>
      </c>
      <c r="E1034" s="11" t="s">
        <v>7</v>
      </c>
      <c r="F1034" s="11" t="s">
        <v>7</v>
      </c>
      <c r="G1034" s="36">
        <f t="shared" ref="G1034:I1039" si="378">G1035</f>
        <v>27.5</v>
      </c>
      <c r="H1034" s="36">
        <f t="shared" si="378"/>
        <v>0</v>
      </c>
      <c r="I1034" s="36">
        <f t="shared" si="378"/>
        <v>27.5</v>
      </c>
      <c r="J1034" s="3"/>
      <c r="K1034" s="3"/>
    </row>
    <row r="1035" spans="1:11" x14ac:dyDescent="0.2">
      <c r="A1035" s="5" t="s">
        <v>128</v>
      </c>
      <c r="B1035" s="11" t="s">
        <v>122</v>
      </c>
      <c r="C1035" s="13" t="s">
        <v>116</v>
      </c>
      <c r="D1035" s="13" t="s">
        <v>9</v>
      </c>
      <c r="E1035" s="11" t="s">
        <v>127</v>
      </c>
      <c r="F1035" s="11"/>
      <c r="G1035" s="36">
        <f t="shared" si="378"/>
        <v>27.5</v>
      </c>
      <c r="H1035" s="36">
        <f t="shared" si="378"/>
        <v>0</v>
      </c>
      <c r="I1035" s="36">
        <f t="shared" si="378"/>
        <v>27.5</v>
      </c>
      <c r="J1035" s="3"/>
      <c r="K1035" s="3"/>
    </row>
    <row r="1036" spans="1:11" x14ac:dyDescent="0.2">
      <c r="A1036" s="5" t="s">
        <v>280</v>
      </c>
      <c r="B1036" s="11" t="s">
        <v>38</v>
      </c>
      <c r="C1036" s="10">
        <v>10</v>
      </c>
      <c r="D1036" s="10">
        <v>3</v>
      </c>
      <c r="E1036" s="11" t="s">
        <v>279</v>
      </c>
      <c r="F1036" s="11" t="s">
        <v>7</v>
      </c>
      <c r="G1036" s="36">
        <f t="shared" si="378"/>
        <v>27.5</v>
      </c>
      <c r="H1036" s="36">
        <f t="shared" si="378"/>
        <v>0</v>
      </c>
      <c r="I1036" s="36">
        <f t="shared" si="378"/>
        <v>27.5</v>
      </c>
      <c r="J1036" s="3"/>
      <c r="K1036" s="3"/>
    </row>
    <row r="1037" spans="1:11" ht="72" x14ac:dyDescent="0.2">
      <c r="A1037" s="50" t="s">
        <v>456</v>
      </c>
      <c r="B1037" s="11" t="s">
        <v>38</v>
      </c>
      <c r="C1037" s="10">
        <v>10</v>
      </c>
      <c r="D1037" s="10">
        <v>3</v>
      </c>
      <c r="E1037" s="11" t="s">
        <v>278</v>
      </c>
      <c r="F1037" s="11"/>
      <c r="G1037" s="36">
        <f t="shared" si="378"/>
        <v>27.5</v>
      </c>
      <c r="H1037" s="36">
        <f t="shared" si="378"/>
        <v>0</v>
      </c>
      <c r="I1037" s="36">
        <f t="shared" si="378"/>
        <v>27.5</v>
      </c>
      <c r="J1037" s="3"/>
      <c r="K1037" s="3"/>
    </row>
    <row r="1038" spans="1:11" ht="36" x14ac:dyDescent="0.2">
      <c r="A1038" s="5" t="s">
        <v>349</v>
      </c>
      <c r="B1038" s="11" t="s">
        <v>38</v>
      </c>
      <c r="C1038" s="10">
        <v>10</v>
      </c>
      <c r="D1038" s="10">
        <v>3</v>
      </c>
      <c r="E1038" s="11" t="s">
        <v>278</v>
      </c>
      <c r="F1038" s="11" t="s">
        <v>144</v>
      </c>
      <c r="G1038" s="36">
        <f t="shared" si="378"/>
        <v>27.5</v>
      </c>
      <c r="H1038" s="36">
        <f t="shared" si="378"/>
        <v>0</v>
      </c>
      <c r="I1038" s="36">
        <f t="shared" si="378"/>
        <v>27.5</v>
      </c>
      <c r="J1038" s="3"/>
      <c r="K1038" s="3"/>
    </row>
    <row r="1039" spans="1:11" x14ac:dyDescent="0.2">
      <c r="A1039" s="5" t="s">
        <v>147</v>
      </c>
      <c r="B1039" s="11" t="s">
        <v>38</v>
      </c>
      <c r="C1039" s="10">
        <v>10</v>
      </c>
      <c r="D1039" s="10">
        <v>3</v>
      </c>
      <c r="E1039" s="11" t="s">
        <v>278</v>
      </c>
      <c r="F1039" s="11" t="s">
        <v>145</v>
      </c>
      <c r="G1039" s="36">
        <f t="shared" si="378"/>
        <v>27.5</v>
      </c>
      <c r="H1039" s="36">
        <f t="shared" si="378"/>
        <v>0</v>
      </c>
      <c r="I1039" s="36">
        <f t="shared" si="378"/>
        <v>27.5</v>
      </c>
      <c r="J1039" s="3"/>
      <c r="K1039" s="3"/>
    </row>
    <row r="1040" spans="1:11" x14ac:dyDescent="0.2">
      <c r="A1040" s="24" t="s">
        <v>95</v>
      </c>
      <c r="B1040" s="62" t="s">
        <v>38</v>
      </c>
      <c r="C1040" s="67">
        <v>10</v>
      </c>
      <c r="D1040" s="67">
        <v>3</v>
      </c>
      <c r="E1040" s="62" t="s">
        <v>278</v>
      </c>
      <c r="F1040" s="62" t="s">
        <v>96</v>
      </c>
      <c r="G1040" s="64">
        <v>27.5</v>
      </c>
      <c r="H1040" s="64"/>
      <c r="I1040" s="64">
        <f t="shared" ref="I1040" si="379">G1040+H1040</f>
        <v>27.5</v>
      </c>
      <c r="J1040" s="3"/>
      <c r="K1040" s="3"/>
    </row>
    <row r="1041" spans="1:11" x14ac:dyDescent="0.2">
      <c r="A1041" s="5" t="s">
        <v>61</v>
      </c>
      <c r="B1041" s="11" t="s">
        <v>38</v>
      </c>
      <c r="C1041" s="13" t="s">
        <v>14</v>
      </c>
      <c r="D1041" s="13" t="s">
        <v>10</v>
      </c>
      <c r="E1041" s="11" t="s">
        <v>7</v>
      </c>
      <c r="F1041" s="11" t="s">
        <v>7</v>
      </c>
      <c r="G1041" s="23">
        <f>G1042</f>
        <v>18018.400000000001</v>
      </c>
      <c r="H1041" s="23">
        <f>H1042</f>
        <v>0</v>
      </c>
      <c r="I1041" s="23">
        <f>I1042</f>
        <v>18018.400000000001</v>
      </c>
      <c r="J1041" s="3"/>
      <c r="K1041" s="3"/>
    </row>
    <row r="1042" spans="1:11" x14ac:dyDescent="0.2">
      <c r="A1042" s="5" t="s">
        <v>128</v>
      </c>
      <c r="B1042" s="11" t="s">
        <v>38</v>
      </c>
      <c r="C1042" s="13" t="s">
        <v>14</v>
      </c>
      <c r="D1042" s="13" t="s">
        <v>10</v>
      </c>
      <c r="E1042" s="11" t="s">
        <v>127</v>
      </c>
      <c r="F1042" s="11"/>
      <c r="G1042" s="23">
        <f>G1043+G1048</f>
        <v>18018.400000000001</v>
      </c>
      <c r="H1042" s="23">
        <f>H1043+H1048</f>
        <v>0</v>
      </c>
      <c r="I1042" s="23">
        <f>I1043+I1048</f>
        <v>18018.400000000001</v>
      </c>
      <c r="J1042" s="3"/>
      <c r="K1042" s="3"/>
    </row>
    <row r="1043" spans="1:11" ht="36" x14ac:dyDescent="0.2">
      <c r="A1043" s="5" t="s">
        <v>239</v>
      </c>
      <c r="B1043" s="11" t="s">
        <v>38</v>
      </c>
      <c r="C1043" s="13" t="s">
        <v>14</v>
      </c>
      <c r="D1043" s="13" t="s">
        <v>10</v>
      </c>
      <c r="E1043" s="11" t="s">
        <v>237</v>
      </c>
      <c r="F1043" s="11"/>
      <c r="G1043" s="23">
        <f t="shared" ref="G1043:I1046" si="380">G1044</f>
        <v>2800</v>
      </c>
      <c r="H1043" s="23">
        <f t="shared" si="380"/>
        <v>0</v>
      </c>
      <c r="I1043" s="23">
        <f t="shared" si="380"/>
        <v>2800</v>
      </c>
      <c r="J1043" s="3"/>
      <c r="K1043" s="3"/>
    </row>
    <row r="1044" spans="1:11" ht="24" x14ac:dyDescent="0.2">
      <c r="A1044" s="5" t="s">
        <v>240</v>
      </c>
      <c r="B1044" s="11" t="s">
        <v>38</v>
      </c>
      <c r="C1044" s="13" t="s">
        <v>14</v>
      </c>
      <c r="D1044" s="13" t="s">
        <v>10</v>
      </c>
      <c r="E1044" s="11" t="s">
        <v>241</v>
      </c>
      <c r="F1044" s="11"/>
      <c r="G1044" s="23">
        <f t="shared" si="380"/>
        <v>2800</v>
      </c>
      <c r="H1044" s="23">
        <f t="shared" si="380"/>
        <v>0</v>
      </c>
      <c r="I1044" s="23">
        <f t="shared" si="380"/>
        <v>2800</v>
      </c>
      <c r="J1044" s="3"/>
      <c r="K1044" s="3"/>
    </row>
    <row r="1045" spans="1:11" ht="24" x14ac:dyDescent="0.2">
      <c r="A1045" s="5" t="s">
        <v>352</v>
      </c>
      <c r="B1045" s="11" t="s">
        <v>38</v>
      </c>
      <c r="C1045" s="13" t="s">
        <v>14</v>
      </c>
      <c r="D1045" s="13" t="s">
        <v>10</v>
      </c>
      <c r="E1045" s="11" t="s">
        <v>241</v>
      </c>
      <c r="F1045" s="11" t="s">
        <v>159</v>
      </c>
      <c r="G1045" s="23">
        <f t="shared" si="380"/>
        <v>2800</v>
      </c>
      <c r="H1045" s="23">
        <f t="shared" si="380"/>
        <v>0</v>
      </c>
      <c r="I1045" s="23">
        <f t="shared" si="380"/>
        <v>2800</v>
      </c>
      <c r="J1045" s="3"/>
      <c r="K1045" s="3"/>
    </row>
    <row r="1046" spans="1:11" x14ac:dyDescent="0.2">
      <c r="A1046" s="5" t="s">
        <v>161</v>
      </c>
      <c r="B1046" s="11" t="s">
        <v>38</v>
      </c>
      <c r="C1046" s="13" t="s">
        <v>14</v>
      </c>
      <c r="D1046" s="13" t="s">
        <v>10</v>
      </c>
      <c r="E1046" s="11" t="s">
        <v>241</v>
      </c>
      <c r="F1046" s="11" t="s">
        <v>160</v>
      </c>
      <c r="G1046" s="23">
        <f t="shared" si="380"/>
        <v>2800</v>
      </c>
      <c r="H1046" s="23">
        <f t="shared" si="380"/>
        <v>0</v>
      </c>
      <c r="I1046" s="23">
        <f t="shared" si="380"/>
        <v>2800</v>
      </c>
      <c r="J1046" s="3"/>
      <c r="K1046" s="3"/>
    </row>
    <row r="1047" spans="1:11" ht="27.75" customHeight="1" x14ac:dyDescent="0.2">
      <c r="A1047" s="24" t="s">
        <v>354</v>
      </c>
      <c r="B1047" s="62" t="s">
        <v>38</v>
      </c>
      <c r="C1047" s="63" t="s">
        <v>14</v>
      </c>
      <c r="D1047" s="63" t="s">
        <v>10</v>
      </c>
      <c r="E1047" s="62" t="s">
        <v>241</v>
      </c>
      <c r="F1047" s="62" t="s">
        <v>353</v>
      </c>
      <c r="G1047" s="64">
        <v>2800</v>
      </c>
      <c r="H1047" s="64"/>
      <c r="I1047" s="64">
        <f t="shared" ref="I1047" si="381">G1047+H1047</f>
        <v>2800</v>
      </c>
      <c r="J1047" s="3"/>
      <c r="K1047" s="3"/>
    </row>
    <row r="1048" spans="1:11" s="17" customFormat="1" ht="48" x14ac:dyDescent="0.2">
      <c r="A1048" s="50" t="s">
        <v>402</v>
      </c>
      <c r="B1048" s="11" t="s">
        <v>38</v>
      </c>
      <c r="C1048" s="13" t="s">
        <v>14</v>
      </c>
      <c r="D1048" s="13" t="s">
        <v>10</v>
      </c>
      <c r="E1048" s="11" t="s">
        <v>344</v>
      </c>
      <c r="F1048" s="11"/>
      <c r="G1048" s="23">
        <f>G1050+G1053</f>
        <v>15218.4</v>
      </c>
      <c r="H1048" s="23">
        <f>H1050+H1053</f>
        <v>0</v>
      </c>
      <c r="I1048" s="23">
        <f>I1050+I1053</f>
        <v>15218.4</v>
      </c>
      <c r="J1048" s="3"/>
      <c r="K1048" s="3"/>
    </row>
    <row r="1049" spans="1:11" s="17" customFormat="1" ht="19.5" customHeight="1" x14ac:dyDescent="0.2">
      <c r="A1049" s="162" t="s">
        <v>413</v>
      </c>
      <c r="B1049" s="11" t="s">
        <v>38</v>
      </c>
      <c r="C1049" s="13" t="s">
        <v>14</v>
      </c>
      <c r="D1049" s="13" t="s">
        <v>10</v>
      </c>
      <c r="E1049" s="11" t="s">
        <v>344</v>
      </c>
      <c r="F1049" s="11" t="s">
        <v>159</v>
      </c>
      <c r="G1049" s="23">
        <f t="shared" ref="G1049:I1051" si="382">G1050</f>
        <v>1750</v>
      </c>
      <c r="H1049" s="23">
        <f t="shared" si="382"/>
        <v>-595.5</v>
      </c>
      <c r="I1049" s="23">
        <f t="shared" si="382"/>
        <v>1154.5</v>
      </c>
      <c r="J1049" s="3"/>
      <c r="K1049" s="3"/>
    </row>
    <row r="1050" spans="1:11" ht="30.75" customHeight="1" x14ac:dyDescent="0.2">
      <c r="A1050" s="161" t="s">
        <v>355</v>
      </c>
      <c r="B1050" s="11" t="s">
        <v>38</v>
      </c>
      <c r="C1050" s="13" t="s">
        <v>14</v>
      </c>
      <c r="D1050" s="13" t="s">
        <v>10</v>
      </c>
      <c r="E1050" s="11" t="s">
        <v>344</v>
      </c>
      <c r="F1050" s="11" t="s">
        <v>166</v>
      </c>
      <c r="G1050" s="23">
        <f t="shared" si="382"/>
        <v>1750</v>
      </c>
      <c r="H1050" s="23">
        <f t="shared" si="382"/>
        <v>-595.5</v>
      </c>
      <c r="I1050" s="23">
        <f t="shared" si="382"/>
        <v>1154.5</v>
      </c>
      <c r="J1050" s="3"/>
      <c r="K1050" s="3"/>
    </row>
    <row r="1051" spans="1:11" ht="29.25" customHeight="1" x14ac:dyDescent="0.2">
      <c r="A1051" s="160" t="s">
        <v>412</v>
      </c>
      <c r="B1051" s="11" t="s">
        <v>38</v>
      </c>
      <c r="C1051" s="13" t="s">
        <v>14</v>
      </c>
      <c r="D1051" s="13" t="s">
        <v>10</v>
      </c>
      <c r="E1051" s="11" t="s">
        <v>344</v>
      </c>
      <c r="F1051" s="11" t="s">
        <v>111</v>
      </c>
      <c r="G1051" s="23">
        <f t="shared" si="382"/>
        <v>1750</v>
      </c>
      <c r="H1051" s="23">
        <f t="shared" si="382"/>
        <v>-595.5</v>
      </c>
      <c r="I1051" s="23">
        <f t="shared" si="382"/>
        <v>1154.5</v>
      </c>
      <c r="J1051" s="3"/>
      <c r="K1051" s="3"/>
    </row>
    <row r="1052" spans="1:11" x14ac:dyDescent="0.2">
      <c r="A1052" s="24" t="s">
        <v>64</v>
      </c>
      <c r="B1052" s="62" t="s">
        <v>38</v>
      </c>
      <c r="C1052" s="63" t="s">
        <v>14</v>
      </c>
      <c r="D1052" s="63" t="s">
        <v>10</v>
      </c>
      <c r="E1052" s="62" t="s">
        <v>344</v>
      </c>
      <c r="F1052" s="62" t="s">
        <v>111</v>
      </c>
      <c r="G1052" s="64">
        <v>1750</v>
      </c>
      <c r="H1052" s="64">
        <v>-595.5</v>
      </c>
      <c r="I1052" s="64">
        <f t="shared" ref="I1052" si="383">G1052+H1052</f>
        <v>1154.5</v>
      </c>
      <c r="J1052" s="3"/>
      <c r="K1052" s="3"/>
    </row>
    <row r="1053" spans="1:11" ht="26.25" customHeight="1" x14ac:dyDescent="0.2">
      <c r="A1053" s="5" t="s">
        <v>349</v>
      </c>
      <c r="B1053" s="11" t="s">
        <v>38</v>
      </c>
      <c r="C1053" s="13" t="s">
        <v>14</v>
      </c>
      <c r="D1053" s="13" t="s">
        <v>10</v>
      </c>
      <c r="E1053" s="11" t="s">
        <v>344</v>
      </c>
      <c r="F1053" s="11" t="s">
        <v>144</v>
      </c>
      <c r="G1053" s="23">
        <f>G1054+G1057</f>
        <v>13468.4</v>
      </c>
      <c r="H1053" s="23">
        <f>H1054+H1057</f>
        <v>595.5</v>
      </c>
      <c r="I1053" s="23">
        <f>I1054+I1057</f>
        <v>14063.9</v>
      </c>
      <c r="J1053" s="3"/>
      <c r="K1053" s="3"/>
    </row>
    <row r="1054" spans="1:11" x14ac:dyDescent="0.2">
      <c r="A1054" s="5" t="s">
        <v>147</v>
      </c>
      <c r="B1054" s="11" t="s">
        <v>38</v>
      </c>
      <c r="C1054" s="13" t="s">
        <v>14</v>
      </c>
      <c r="D1054" s="13" t="s">
        <v>10</v>
      </c>
      <c r="E1054" s="11" t="s">
        <v>344</v>
      </c>
      <c r="F1054" s="11" t="s">
        <v>145</v>
      </c>
      <c r="G1054" s="23">
        <f t="shared" ref="G1054:I1055" si="384">G1055</f>
        <v>2320</v>
      </c>
      <c r="H1054" s="23">
        <f t="shared" si="384"/>
        <v>165</v>
      </c>
      <c r="I1054" s="23">
        <f t="shared" si="384"/>
        <v>2485</v>
      </c>
      <c r="J1054" s="3"/>
      <c r="K1054" s="3"/>
    </row>
    <row r="1055" spans="1:11" x14ac:dyDescent="0.2">
      <c r="A1055" s="5" t="s">
        <v>95</v>
      </c>
      <c r="B1055" s="11" t="s">
        <v>38</v>
      </c>
      <c r="C1055" s="13" t="s">
        <v>14</v>
      </c>
      <c r="D1055" s="13" t="s">
        <v>10</v>
      </c>
      <c r="E1055" s="11" t="s">
        <v>344</v>
      </c>
      <c r="F1055" s="11" t="s">
        <v>96</v>
      </c>
      <c r="G1055" s="23">
        <f t="shared" si="384"/>
        <v>2320</v>
      </c>
      <c r="H1055" s="23">
        <f t="shared" si="384"/>
        <v>165</v>
      </c>
      <c r="I1055" s="23">
        <f t="shared" si="384"/>
        <v>2485</v>
      </c>
      <c r="J1055" s="3"/>
      <c r="K1055" s="3"/>
    </row>
    <row r="1056" spans="1:11" x14ac:dyDescent="0.2">
      <c r="A1056" s="24" t="s">
        <v>110</v>
      </c>
      <c r="B1056" s="62" t="s">
        <v>38</v>
      </c>
      <c r="C1056" s="63" t="s">
        <v>14</v>
      </c>
      <c r="D1056" s="63" t="s">
        <v>10</v>
      </c>
      <c r="E1056" s="62" t="s">
        <v>344</v>
      </c>
      <c r="F1056" s="62" t="s">
        <v>96</v>
      </c>
      <c r="G1056" s="64">
        <f>235+2085</f>
        <v>2320</v>
      </c>
      <c r="H1056" s="64">
        <v>165</v>
      </c>
      <c r="I1056" s="64">
        <f>G1056+H1056</f>
        <v>2485</v>
      </c>
      <c r="J1056" s="3"/>
      <c r="K1056" s="3"/>
    </row>
    <row r="1057" spans="1:11" x14ac:dyDescent="0.2">
      <c r="A1057" s="5" t="s">
        <v>149</v>
      </c>
      <c r="B1057" s="11" t="s">
        <v>38</v>
      </c>
      <c r="C1057" s="13" t="s">
        <v>14</v>
      </c>
      <c r="D1057" s="13" t="s">
        <v>10</v>
      </c>
      <c r="E1057" s="11" t="s">
        <v>344</v>
      </c>
      <c r="F1057" s="11" t="s">
        <v>148</v>
      </c>
      <c r="G1057" s="23">
        <f t="shared" ref="G1057:I1058" si="385">G1058</f>
        <v>11148.4</v>
      </c>
      <c r="H1057" s="23">
        <f t="shared" si="385"/>
        <v>430.5</v>
      </c>
      <c r="I1057" s="23">
        <f t="shared" si="385"/>
        <v>11578.9</v>
      </c>
      <c r="J1057" s="3"/>
      <c r="K1057" s="3"/>
    </row>
    <row r="1058" spans="1:11" x14ac:dyDescent="0.2">
      <c r="A1058" s="5" t="s">
        <v>97</v>
      </c>
      <c r="B1058" s="11" t="s">
        <v>38</v>
      </c>
      <c r="C1058" s="13" t="s">
        <v>14</v>
      </c>
      <c r="D1058" s="13" t="s">
        <v>10</v>
      </c>
      <c r="E1058" s="11" t="s">
        <v>344</v>
      </c>
      <c r="F1058" s="11" t="s">
        <v>98</v>
      </c>
      <c r="G1058" s="23">
        <f t="shared" si="385"/>
        <v>11148.4</v>
      </c>
      <c r="H1058" s="23">
        <f t="shared" si="385"/>
        <v>430.5</v>
      </c>
      <c r="I1058" s="23">
        <f t="shared" si="385"/>
        <v>11578.9</v>
      </c>
      <c r="J1058" s="3"/>
      <c r="K1058" s="3"/>
    </row>
    <row r="1059" spans="1:11" x14ac:dyDescent="0.2">
      <c r="A1059" s="24" t="s">
        <v>65</v>
      </c>
      <c r="B1059" s="62" t="s">
        <v>38</v>
      </c>
      <c r="C1059" s="63" t="s">
        <v>14</v>
      </c>
      <c r="D1059" s="63" t="s">
        <v>10</v>
      </c>
      <c r="E1059" s="62" t="s">
        <v>344</v>
      </c>
      <c r="F1059" s="62" t="s">
        <v>98</v>
      </c>
      <c r="G1059" s="64">
        <f>11148.4</f>
        <v>11148.4</v>
      </c>
      <c r="H1059" s="64">
        <v>430.5</v>
      </c>
      <c r="I1059" s="64">
        <f t="shared" ref="I1059" si="386">G1059+H1059</f>
        <v>11578.9</v>
      </c>
      <c r="J1059" s="3"/>
      <c r="K1059" s="3"/>
    </row>
    <row r="1060" spans="1:11" ht="31.5" x14ac:dyDescent="0.2">
      <c r="A1060" s="164" t="s">
        <v>60</v>
      </c>
      <c r="B1060" s="168" t="s">
        <v>39</v>
      </c>
      <c r="C1060" s="169"/>
      <c r="D1060" s="169"/>
      <c r="E1060" s="168" t="s">
        <v>7</v>
      </c>
      <c r="F1060" s="168" t="s">
        <v>7</v>
      </c>
      <c r="G1060" s="170">
        <f>G1061+G1106+G1113</f>
        <v>56506.400000000001</v>
      </c>
      <c r="H1060" s="170">
        <f>H1061+H1106+H1113</f>
        <v>33586.300000000003</v>
      </c>
      <c r="I1060" s="170">
        <f>I1061+I1106+I1113</f>
        <v>90092.7</v>
      </c>
      <c r="J1060" s="3"/>
    </row>
    <row r="1061" spans="1:11" x14ac:dyDescent="0.2">
      <c r="A1061" s="39" t="s">
        <v>45</v>
      </c>
      <c r="B1061" s="20" t="s">
        <v>39</v>
      </c>
      <c r="C1061" s="49" t="s">
        <v>8</v>
      </c>
      <c r="D1061" s="49" t="s">
        <v>55</v>
      </c>
      <c r="E1061" s="20" t="s">
        <v>7</v>
      </c>
      <c r="F1061" s="20" t="s">
        <v>7</v>
      </c>
      <c r="G1061" s="36">
        <f>G1062+G1092</f>
        <v>39935.700000000004</v>
      </c>
      <c r="H1061" s="36">
        <f>H1062+H1092</f>
        <v>10447.9</v>
      </c>
      <c r="I1061" s="36">
        <f>I1062+I1092</f>
        <v>50383.6</v>
      </c>
      <c r="J1061" s="3"/>
    </row>
    <row r="1062" spans="1:11" ht="24" x14ac:dyDescent="0.2">
      <c r="A1062" s="104" t="s">
        <v>58</v>
      </c>
      <c r="B1062" s="44">
        <v>992</v>
      </c>
      <c r="C1062" s="10">
        <v>1</v>
      </c>
      <c r="D1062" s="10">
        <v>6</v>
      </c>
      <c r="E1062" s="42"/>
      <c r="F1062" s="44"/>
      <c r="G1062" s="23">
        <f>G1063</f>
        <v>18209.600000000002</v>
      </c>
      <c r="H1062" s="23">
        <f t="shared" ref="H1062:I1062" si="387">H1063</f>
        <v>4.4000000000000004</v>
      </c>
      <c r="I1062" s="23">
        <f t="shared" si="387"/>
        <v>18213.999999999996</v>
      </c>
      <c r="J1062" s="3"/>
    </row>
    <row r="1063" spans="1:11" x14ac:dyDescent="0.2">
      <c r="A1063" s="5" t="s">
        <v>128</v>
      </c>
      <c r="B1063" s="44">
        <v>992</v>
      </c>
      <c r="C1063" s="10">
        <v>1</v>
      </c>
      <c r="D1063" s="10">
        <v>6</v>
      </c>
      <c r="E1063" s="42" t="s">
        <v>127</v>
      </c>
      <c r="F1063" s="44"/>
      <c r="G1063" s="23">
        <f>G1064+G1080+G1084+G1088</f>
        <v>18209.600000000002</v>
      </c>
      <c r="H1063" s="23">
        <f>H1064+H1080+H1084+H1088</f>
        <v>4.4000000000000004</v>
      </c>
      <c r="I1063" s="23">
        <f>I1064+I1080+I1084+I1088</f>
        <v>18213.999999999996</v>
      </c>
      <c r="J1063" s="3"/>
    </row>
    <row r="1064" spans="1:11" ht="24" x14ac:dyDescent="0.2">
      <c r="A1064" s="69" t="s">
        <v>130</v>
      </c>
      <c r="B1064" s="44">
        <v>992</v>
      </c>
      <c r="C1064" s="10">
        <v>1</v>
      </c>
      <c r="D1064" s="10">
        <v>6</v>
      </c>
      <c r="E1064" s="11" t="s">
        <v>131</v>
      </c>
      <c r="F1064" s="44"/>
      <c r="G1064" s="23">
        <f>G1065+G1069+G1077+G1074</f>
        <v>18203.600000000002</v>
      </c>
      <c r="H1064" s="23">
        <f>H1065+H1069+H1077+H1074</f>
        <v>0.90000000000000036</v>
      </c>
      <c r="I1064" s="23">
        <f t="shared" ref="I1064" si="388">I1065+I1069+I1077+I1074</f>
        <v>18204.499999999996</v>
      </c>
      <c r="J1064" s="3"/>
    </row>
    <row r="1065" spans="1:11" ht="48" x14ac:dyDescent="0.2">
      <c r="A1065" s="69" t="s">
        <v>384</v>
      </c>
      <c r="B1065" s="44">
        <v>992</v>
      </c>
      <c r="C1065" s="10">
        <v>1</v>
      </c>
      <c r="D1065" s="10">
        <v>6</v>
      </c>
      <c r="E1065" s="11" t="s">
        <v>131</v>
      </c>
      <c r="F1065" s="11" t="s">
        <v>151</v>
      </c>
      <c r="G1065" s="23">
        <f>G1066</f>
        <v>16659.2</v>
      </c>
      <c r="H1065" s="23">
        <f>H1066</f>
        <v>-15.1</v>
      </c>
      <c r="I1065" s="23">
        <f>I1066</f>
        <v>16644.099999999999</v>
      </c>
      <c r="J1065" s="3"/>
    </row>
    <row r="1066" spans="1:11" ht="24" x14ac:dyDescent="0.2">
      <c r="A1066" s="104" t="s">
        <v>152</v>
      </c>
      <c r="B1066" s="44">
        <v>992</v>
      </c>
      <c r="C1066" s="10">
        <v>1</v>
      </c>
      <c r="D1066" s="10">
        <v>6</v>
      </c>
      <c r="E1066" s="11" t="s">
        <v>131</v>
      </c>
      <c r="F1066" s="11" t="s">
        <v>150</v>
      </c>
      <c r="G1066" s="23">
        <f>SUM(G1067:G1068)</f>
        <v>16659.2</v>
      </c>
      <c r="H1066" s="23">
        <f>SUM(H1067:H1068)</f>
        <v>-15.1</v>
      </c>
      <c r="I1066" s="23">
        <f>SUM(I1067:I1068)</f>
        <v>16644.099999999999</v>
      </c>
      <c r="J1066" s="3"/>
    </row>
    <row r="1067" spans="1:11" ht="38.25" x14ac:dyDescent="0.2">
      <c r="A1067" s="71" t="s">
        <v>347</v>
      </c>
      <c r="B1067" s="66">
        <v>992</v>
      </c>
      <c r="C1067" s="67">
        <v>1</v>
      </c>
      <c r="D1067" s="67">
        <v>6</v>
      </c>
      <c r="E1067" s="62" t="s">
        <v>131</v>
      </c>
      <c r="F1067" s="68" t="s">
        <v>85</v>
      </c>
      <c r="G1067" s="64">
        <v>16218.6</v>
      </c>
      <c r="H1067" s="64">
        <v>-15.1</v>
      </c>
      <c r="I1067" s="64">
        <f t="shared" ref="I1067:I1068" si="389">G1067+H1067</f>
        <v>16203.5</v>
      </c>
      <c r="J1067" s="3"/>
    </row>
    <row r="1068" spans="1:11" ht="38.25" x14ac:dyDescent="0.2">
      <c r="A1068" s="71" t="s">
        <v>348</v>
      </c>
      <c r="B1068" s="66">
        <v>992</v>
      </c>
      <c r="C1068" s="67">
        <v>1</v>
      </c>
      <c r="D1068" s="67">
        <v>6</v>
      </c>
      <c r="E1068" s="62" t="s">
        <v>131</v>
      </c>
      <c r="F1068" s="68" t="s">
        <v>86</v>
      </c>
      <c r="G1068" s="64">
        <v>440.6</v>
      </c>
      <c r="H1068" s="64"/>
      <c r="I1068" s="64">
        <f t="shared" si="389"/>
        <v>440.6</v>
      </c>
      <c r="J1068" s="3"/>
    </row>
    <row r="1069" spans="1:11" ht="38.25" x14ac:dyDescent="0.2">
      <c r="A1069" s="111" t="s">
        <v>350</v>
      </c>
      <c r="B1069" s="44">
        <v>992</v>
      </c>
      <c r="C1069" s="10">
        <v>1</v>
      </c>
      <c r="D1069" s="10">
        <v>6</v>
      </c>
      <c r="E1069" s="11" t="s">
        <v>131</v>
      </c>
      <c r="F1069" s="45" t="s">
        <v>153</v>
      </c>
      <c r="G1069" s="23">
        <f>G1070</f>
        <v>1483.4</v>
      </c>
      <c r="H1069" s="23">
        <f>H1070</f>
        <v>0.9</v>
      </c>
      <c r="I1069" s="23">
        <f>I1070</f>
        <v>1484.3000000000002</v>
      </c>
      <c r="J1069" s="3"/>
    </row>
    <row r="1070" spans="1:11" ht="51" x14ac:dyDescent="0.2">
      <c r="A1070" s="103" t="s">
        <v>351</v>
      </c>
      <c r="B1070" s="44">
        <v>992</v>
      </c>
      <c r="C1070" s="10">
        <v>1</v>
      </c>
      <c r="D1070" s="10">
        <v>6</v>
      </c>
      <c r="E1070" s="11" t="s">
        <v>131</v>
      </c>
      <c r="F1070" s="45" t="s">
        <v>154</v>
      </c>
      <c r="G1070" s="23">
        <f>SUM(G1071:G1072)</f>
        <v>1483.4</v>
      </c>
      <c r="H1070" s="23">
        <f>SUM(H1071:H1072)</f>
        <v>0.9</v>
      </c>
      <c r="I1070" s="23">
        <f>SUM(I1071:I1072)</f>
        <v>1484.3000000000002</v>
      </c>
      <c r="J1070" s="3"/>
    </row>
    <row r="1071" spans="1:11" ht="25.5" x14ac:dyDescent="0.2">
      <c r="A1071" s="105" t="s">
        <v>112</v>
      </c>
      <c r="B1071" s="66">
        <v>992</v>
      </c>
      <c r="C1071" s="67">
        <v>1</v>
      </c>
      <c r="D1071" s="67">
        <v>6</v>
      </c>
      <c r="E1071" s="62" t="s">
        <v>131</v>
      </c>
      <c r="F1071" s="68" t="s">
        <v>113</v>
      </c>
      <c r="G1071" s="64">
        <v>134.69999999999999</v>
      </c>
      <c r="H1071" s="64"/>
      <c r="I1071" s="64">
        <f t="shared" ref="I1071:I1072" si="390">G1071+H1071</f>
        <v>134.69999999999999</v>
      </c>
      <c r="J1071" s="3"/>
    </row>
    <row r="1072" spans="1:11" ht="29.25" customHeight="1" x14ac:dyDescent="0.2">
      <c r="A1072" s="75" t="s">
        <v>345</v>
      </c>
      <c r="B1072" s="66">
        <v>992</v>
      </c>
      <c r="C1072" s="67">
        <v>1</v>
      </c>
      <c r="D1072" s="67">
        <v>6</v>
      </c>
      <c r="E1072" s="62" t="s">
        <v>131</v>
      </c>
      <c r="F1072" s="68" t="s">
        <v>84</v>
      </c>
      <c r="G1072" s="64">
        <v>1348.7</v>
      </c>
      <c r="H1072" s="64">
        <v>0.9</v>
      </c>
      <c r="I1072" s="64">
        <f t="shared" si="390"/>
        <v>1349.6000000000001</v>
      </c>
      <c r="J1072" s="3"/>
    </row>
    <row r="1073" spans="1:10" x14ac:dyDescent="0.2">
      <c r="A1073" s="75" t="s">
        <v>497</v>
      </c>
      <c r="B1073" s="66">
        <v>992</v>
      </c>
      <c r="C1073" s="67">
        <v>1</v>
      </c>
      <c r="D1073" s="67">
        <v>6</v>
      </c>
      <c r="E1073" s="62" t="s">
        <v>131</v>
      </c>
      <c r="F1073" s="68" t="s">
        <v>84</v>
      </c>
      <c r="G1073" s="64">
        <v>12.1</v>
      </c>
      <c r="H1073" s="64">
        <v>0.9</v>
      </c>
      <c r="I1073" s="64">
        <f>G1073+H1073</f>
        <v>13</v>
      </c>
      <c r="J1073" s="3"/>
    </row>
    <row r="1074" spans="1:10" ht="24" x14ac:dyDescent="0.2">
      <c r="A1074" s="5" t="s">
        <v>352</v>
      </c>
      <c r="B1074" s="11" t="s">
        <v>39</v>
      </c>
      <c r="C1074" s="13" t="s">
        <v>8</v>
      </c>
      <c r="D1074" s="13" t="s">
        <v>508</v>
      </c>
      <c r="E1074" s="11" t="s">
        <v>131</v>
      </c>
      <c r="F1074" s="11" t="s">
        <v>159</v>
      </c>
      <c r="G1074" s="23">
        <f t="shared" ref="G1074:I1075" si="391">G1075</f>
        <v>50</v>
      </c>
      <c r="H1074" s="23">
        <f t="shared" si="391"/>
        <v>15.1</v>
      </c>
      <c r="I1074" s="23">
        <f t="shared" si="391"/>
        <v>65.099999999999994</v>
      </c>
      <c r="J1074" s="3"/>
    </row>
    <row r="1075" spans="1:10" x14ac:dyDescent="0.2">
      <c r="A1075" s="5" t="s">
        <v>161</v>
      </c>
      <c r="B1075" s="11" t="s">
        <v>39</v>
      </c>
      <c r="C1075" s="13" t="s">
        <v>8</v>
      </c>
      <c r="D1075" s="13" t="s">
        <v>508</v>
      </c>
      <c r="E1075" s="11" t="s">
        <v>131</v>
      </c>
      <c r="F1075" s="11" t="s">
        <v>160</v>
      </c>
      <c r="G1075" s="23">
        <f t="shared" si="391"/>
        <v>50</v>
      </c>
      <c r="H1075" s="23">
        <f t="shared" si="391"/>
        <v>15.1</v>
      </c>
      <c r="I1075" s="23">
        <f t="shared" si="391"/>
        <v>65.099999999999994</v>
      </c>
      <c r="J1075" s="3"/>
    </row>
    <row r="1076" spans="1:10" ht="36" x14ac:dyDescent="0.2">
      <c r="A1076" s="24" t="s">
        <v>354</v>
      </c>
      <c r="B1076" s="62" t="s">
        <v>39</v>
      </c>
      <c r="C1076" s="63" t="s">
        <v>8</v>
      </c>
      <c r="D1076" s="63" t="s">
        <v>508</v>
      </c>
      <c r="E1076" s="62" t="s">
        <v>131</v>
      </c>
      <c r="F1076" s="62" t="s">
        <v>353</v>
      </c>
      <c r="G1076" s="64">
        <v>50</v>
      </c>
      <c r="H1076" s="64">
        <v>15.1</v>
      </c>
      <c r="I1076" s="64">
        <f>G1076+H1076</f>
        <v>65.099999999999994</v>
      </c>
      <c r="J1076" s="3"/>
    </row>
    <row r="1077" spans="1:10" x14ac:dyDescent="0.2">
      <c r="A1077" s="103" t="s">
        <v>155</v>
      </c>
      <c r="B1077" s="44">
        <v>992</v>
      </c>
      <c r="C1077" s="10">
        <v>1</v>
      </c>
      <c r="D1077" s="10">
        <v>6</v>
      </c>
      <c r="E1077" s="11" t="s">
        <v>131</v>
      </c>
      <c r="F1077" s="45" t="s">
        <v>156</v>
      </c>
      <c r="G1077" s="23">
        <f t="shared" ref="G1077:I1078" si="392">G1078</f>
        <v>11</v>
      </c>
      <c r="H1077" s="23">
        <f t="shared" si="392"/>
        <v>0</v>
      </c>
      <c r="I1077" s="23">
        <f t="shared" si="392"/>
        <v>11</v>
      </c>
      <c r="J1077" s="3"/>
    </row>
    <row r="1078" spans="1:10" x14ac:dyDescent="0.2">
      <c r="A1078" s="103" t="s">
        <v>158</v>
      </c>
      <c r="B1078" s="44">
        <v>992</v>
      </c>
      <c r="C1078" s="10">
        <v>1</v>
      </c>
      <c r="D1078" s="10">
        <v>6</v>
      </c>
      <c r="E1078" s="11" t="s">
        <v>131</v>
      </c>
      <c r="F1078" s="45" t="s">
        <v>157</v>
      </c>
      <c r="G1078" s="23">
        <f t="shared" si="392"/>
        <v>11</v>
      </c>
      <c r="H1078" s="23">
        <f t="shared" si="392"/>
        <v>0</v>
      </c>
      <c r="I1078" s="23">
        <f t="shared" si="392"/>
        <v>11</v>
      </c>
      <c r="J1078" s="3"/>
    </row>
    <row r="1079" spans="1:10" x14ac:dyDescent="0.2">
      <c r="A1079" s="71" t="s">
        <v>92</v>
      </c>
      <c r="B1079" s="66">
        <v>992</v>
      </c>
      <c r="C1079" s="67">
        <v>1</v>
      </c>
      <c r="D1079" s="67">
        <v>6</v>
      </c>
      <c r="E1079" s="62" t="s">
        <v>131</v>
      </c>
      <c r="F1079" s="68" t="s">
        <v>93</v>
      </c>
      <c r="G1079" s="64">
        <v>11</v>
      </c>
      <c r="H1079" s="64"/>
      <c r="I1079" s="64">
        <f>G1079+H1079</f>
        <v>11</v>
      </c>
      <c r="J1079" s="3"/>
    </row>
    <row r="1080" spans="1:10" ht="144" x14ac:dyDescent="0.2">
      <c r="A1080" s="112" t="s">
        <v>76</v>
      </c>
      <c r="B1080" s="44">
        <v>992</v>
      </c>
      <c r="C1080" s="10">
        <v>1</v>
      </c>
      <c r="D1080" s="10">
        <v>6</v>
      </c>
      <c r="E1080" s="42" t="s">
        <v>397</v>
      </c>
      <c r="F1080" s="44"/>
      <c r="G1080" s="23">
        <f t="shared" ref="G1080:I1082" si="393">G1081</f>
        <v>3</v>
      </c>
      <c r="H1080" s="23">
        <f t="shared" si="393"/>
        <v>0</v>
      </c>
      <c r="I1080" s="23">
        <f t="shared" si="393"/>
        <v>3</v>
      </c>
      <c r="J1080" s="3"/>
    </row>
    <row r="1081" spans="1:10" ht="28.5" customHeight="1" x14ac:dyDescent="0.2">
      <c r="A1081" s="103" t="s">
        <v>350</v>
      </c>
      <c r="B1081" s="44">
        <v>992</v>
      </c>
      <c r="C1081" s="10">
        <v>1</v>
      </c>
      <c r="D1081" s="10">
        <v>6</v>
      </c>
      <c r="E1081" s="42" t="s">
        <v>397</v>
      </c>
      <c r="F1081" s="44">
        <v>200</v>
      </c>
      <c r="G1081" s="23">
        <f t="shared" si="393"/>
        <v>3</v>
      </c>
      <c r="H1081" s="23">
        <f t="shared" si="393"/>
        <v>0</v>
      </c>
      <c r="I1081" s="23">
        <f t="shared" si="393"/>
        <v>3</v>
      </c>
      <c r="J1081" s="3"/>
    </row>
    <row r="1082" spans="1:10" ht="30.75" customHeight="1" x14ac:dyDescent="0.2">
      <c r="A1082" s="103" t="s">
        <v>351</v>
      </c>
      <c r="B1082" s="44">
        <v>992</v>
      </c>
      <c r="C1082" s="10">
        <v>1</v>
      </c>
      <c r="D1082" s="10">
        <v>6</v>
      </c>
      <c r="E1082" s="42" t="s">
        <v>397</v>
      </c>
      <c r="F1082" s="44">
        <v>240</v>
      </c>
      <c r="G1082" s="23">
        <f t="shared" si="393"/>
        <v>3</v>
      </c>
      <c r="H1082" s="23">
        <f t="shared" si="393"/>
        <v>0</v>
      </c>
      <c r="I1082" s="23">
        <f t="shared" si="393"/>
        <v>3</v>
      </c>
      <c r="J1082" s="3"/>
    </row>
    <row r="1083" spans="1:10" ht="38.25" x14ac:dyDescent="0.2">
      <c r="A1083" s="75" t="s">
        <v>345</v>
      </c>
      <c r="B1083" s="66">
        <v>992</v>
      </c>
      <c r="C1083" s="67">
        <v>1</v>
      </c>
      <c r="D1083" s="67">
        <v>6</v>
      </c>
      <c r="E1083" s="74" t="s">
        <v>397</v>
      </c>
      <c r="F1083" s="68" t="s">
        <v>84</v>
      </c>
      <c r="G1083" s="64">
        <v>3</v>
      </c>
      <c r="H1083" s="64"/>
      <c r="I1083" s="64">
        <f>G1083+H1083</f>
        <v>3</v>
      </c>
      <c r="J1083" s="3"/>
    </row>
    <row r="1084" spans="1:10" ht="120" x14ac:dyDescent="0.2">
      <c r="A1084" s="112" t="s">
        <v>75</v>
      </c>
      <c r="B1084" s="44">
        <v>992</v>
      </c>
      <c r="C1084" s="10">
        <v>1</v>
      </c>
      <c r="D1084" s="10">
        <v>6</v>
      </c>
      <c r="E1084" s="42" t="s">
        <v>398</v>
      </c>
      <c r="F1084" s="44"/>
      <c r="G1084" s="23">
        <f>G1087</f>
        <v>3</v>
      </c>
      <c r="H1084" s="23">
        <f>H1087</f>
        <v>0</v>
      </c>
      <c r="I1084" s="23">
        <f>I1087</f>
        <v>3</v>
      </c>
      <c r="J1084" s="3"/>
    </row>
    <row r="1085" spans="1:10" ht="38.25" x14ac:dyDescent="0.2">
      <c r="A1085" s="103" t="s">
        <v>350</v>
      </c>
      <c r="B1085" s="44">
        <v>992</v>
      </c>
      <c r="C1085" s="10">
        <v>1</v>
      </c>
      <c r="D1085" s="10">
        <v>6</v>
      </c>
      <c r="E1085" s="42" t="s">
        <v>398</v>
      </c>
      <c r="F1085" s="44">
        <v>200</v>
      </c>
      <c r="G1085" s="23">
        <f t="shared" ref="G1085:I1086" si="394">G1086</f>
        <v>3</v>
      </c>
      <c r="H1085" s="23">
        <f t="shared" si="394"/>
        <v>0</v>
      </c>
      <c r="I1085" s="23">
        <f t="shared" si="394"/>
        <v>3</v>
      </c>
      <c r="J1085" s="3"/>
    </row>
    <row r="1086" spans="1:10" ht="51" x14ac:dyDescent="0.2">
      <c r="A1086" s="103" t="s">
        <v>351</v>
      </c>
      <c r="B1086" s="44">
        <v>992</v>
      </c>
      <c r="C1086" s="10">
        <v>1</v>
      </c>
      <c r="D1086" s="10">
        <v>6</v>
      </c>
      <c r="E1086" s="42" t="s">
        <v>398</v>
      </c>
      <c r="F1086" s="44">
        <v>240</v>
      </c>
      <c r="G1086" s="23">
        <f t="shared" si="394"/>
        <v>3</v>
      </c>
      <c r="H1086" s="23">
        <f t="shared" si="394"/>
        <v>0</v>
      </c>
      <c r="I1086" s="23">
        <f t="shared" si="394"/>
        <v>3</v>
      </c>
      <c r="J1086" s="3"/>
    </row>
    <row r="1087" spans="1:10" ht="38.25" x14ac:dyDescent="0.2">
      <c r="A1087" s="75" t="s">
        <v>345</v>
      </c>
      <c r="B1087" s="66">
        <v>992</v>
      </c>
      <c r="C1087" s="67">
        <v>1</v>
      </c>
      <c r="D1087" s="67">
        <v>6</v>
      </c>
      <c r="E1087" s="74" t="s">
        <v>398</v>
      </c>
      <c r="F1087" s="68" t="s">
        <v>84</v>
      </c>
      <c r="G1087" s="64">
        <v>3</v>
      </c>
      <c r="H1087" s="64"/>
      <c r="I1087" s="64">
        <f>G1087+H1087</f>
        <v>3</v>
      </c>
      <c r="J1087" s="3"/>
    </row>
    <row r="1088" spans="1:10" ht="60" x14ac:dyDescent="0.2">
      <c r="A1088" s="224" t="s">
        <v>546</v>
      </c>
      <c r="B1088" s="139" t="s">
        <v>39</v>
      </c>
      <c r="C1088" s="140" t="s">
        <v>8</v>
      </c>
      <c r="D1088" s="140" t="s">
        <v>508</v>
      </c>
      <c r="E1088" s="19" t="s">
        <v>544</v>
      </c>
      <c r="F1088" s="139"/>
      <c r="G1088" s="32">
        <f t="shared" ref="G1088:I1090" si="395">G1089</f>
        <v>0</v>
      </c>
      <c r="H1088" s="32">
        <f t="shared" si="395"/>
        <v>3.5</v>
      </c>
      <c r="I1088" s="32">
        <f t="shared" si="395"/>
        <v>3.5</v>
      </c>
      <c r="J1088" s="3"/>
    </row>
    <row r="1089" spans="1:10" ht="24" x14ac:dyDescent="0.2">
      <c r="A1089" s="225" t="s">
        <v>367</v>
      </c>
      <c r="B1089" s="88" t="s">
        <v>39</v>
      </c>
      <c r="C1089" s="140" t="s">
        <v>8</v>
      </c>
      <c r="D1089" s="140" t="s">
        <v>508</v>
      </c>
      <c r="E1089" s="19" t="s">
        <v>544</v>
      </c>
      <c r="F1089" s="88" t="s">
        <v>153</v>
      </c>
      <c r="G1089" s="30">
        <f t="shared" si="395"/>
        <v>0</v>
      </c>
      <c r="H1089" s="30">
        <f t="shared" si="395"/>
        <v>3.5</v>
      </c>
      <c r="I1089" s="30">
        <f t="shared" si="395"/>
        <v>3.5</v>
      </c>
      <c r="J1089" s="3"/>
    </row>
    <row r="1090" spans="1:10" ht="24" x14ac:dyDescent="0.2">
      <c r="A1090" s="225" t="s">
        <v>368</v>
      </c>
      <c r="B1090" s="88" t="s">
        <v>39</v>
      </c>
      <c r="C1090" s="140" t="s">
        <v>8</v>
      </c>
      <c r="D1090" s="140" t="s">
        <v>508</v>
      </c>
      <c r="E1090" s="19" t="s">
        <v>544</v>
      </c>
      <c r="F1090" s="139" t="s">
        <v>154</v>
      </c>
      <c r="G1090" s="30">
        <f t="shared" si="395"/>
        <v>0</v>
      </c>
      <c r="H1090" s="30">
        <f t="shared" si="395"/>
        <v>3.5</v>
      </c>
      <c r="I1090" s="30">
        <f t="shared" si="395"/>
        <v>3.5</v>
      </c>
      <c r="J1090" s="3"/>
    </row>
    <row r="1091" spans="1:10" ht="24" x14ac:dyDescent="0.2">
      <c r="A1091" s="226" t="s">
        <v>371</v>
      </c>
      <c r="B1091" s="89" t="s">
        <v>39</v>
      </c>
      <c r="C1091" s="129" t="s">
        <v>8</v>
      </c>
      <c r="D1091" s="129" t="s">
        <v>508</v>
      </c>
      <c r="E1091" s="62" t="s">
        <v>544</v>
      </c>
      <c r="F1091" s="89" t="s">
        <v>84</v>
      </c>
      <c r="G1091" s="64"/>
      <c r="H1091" s="64">
        <v>3.5</v>
      </c>
      <c r="I1091" s="64">
        <f>H1091</f>
        <v>3.5</v>
      </c>
      <c r="J1091" s="3"/>
    </row>
    <row r="1092" spans="1:10" x14ac:dyDescent="0.2">
      <c r="A1092" s="5" t="s">
        <v>12</v>
      </c>
      <c r="B1092" s="11" t="s">
        <v>39</v>
      </c>
      <c r="C1092" s="12" t="s">
        <v>8</v>
      </c>
      <c r="D1092" s="12" t="s">
        <v>66</v>
      </c>
      <c r="E1092" s="11" t="s">
        <v>7</v>
      </c>
      <c r="F1092" s="11" t="s">
        <v>7</v>
      </c>
      <c r="G1092" s="30">
        <f>G1093</f>
        <v>21726.100000000002</v>
      </c>
      <c r="H1092" s="30">
        <f>H1093</f>
        <v>10443.5</v>
      </c>
      <c r="I1092" s="30">
        <f>I1093</f>
        <v>32169.600000000002</v>
      </c>
      <c r="J1092" s="3"/>
    </row>
    <row r="1093" spans="1:10" x14ac:dyDescent="0.2">
      <c r="A1093" s="80" t="s">
        <v>128</v>
      </c>
      <c r="B1093" s="11" t="s">
        <v>39</v>
      </c>
      <c r="C1093" s="13" t="s">
        <v>8</v>
      </c>
      <c r="D1093" s="13" t="s">
        <v>66</v>
      </c>
      <c r="E1093" s="11" t="s">
        <v>127</v>
      </c>
      <c r="F1093" s="11" t="s">
        <v>7</v>
      </c>
      <c r="G1093" s="30">
        <f>G1094+G1103+G1099</f>
        <v>21726.100000000002</v>
      </c>
      <c r="H1093" s="30">
        <f>H1094+H1103+H1099</f>
        <v>10443.5</v>
      </c>
      <c r="I1093" s="30">
        <f>I1094+I1103+I1099</f>
        <v>32169.600000000002</v>
      </c>
      <c r="J1093" s="3"/>
    </row>
    <row r="1094" spans="1:10" x14ac:dyDescent="0.2">
      <c r="A1094" s="196" t="s">
        <v>467</v>
      </c>
      <c r="B1094" s="11" t="s">
        <v>39</v>
      </c>
      <c r="C1094" s="13" t="s">
        <v>8</v>
      </c>
      <c r="D1094" s="13" t="s">
        <v>66</v>
      </c>
      <c r="E1094" s="11" t="s">
        <v>168</v>
      </c>
      <c r="F1094" s="11" t="s">
        <v>7</v>
      </c>
      <c r="G1094" s="30">
        <f>G1096</f>
        <v>141.19999999999999</v>
      </c>
      <c r="H1094" s="30">
        <f>H1096</f>
        <v>0</v>
      </c>
      <c r="I1094" s="30">
        <f>I1096</f>
        <v>141.19999999999999</v>
      </c>
      <c r="J1094" s="3"/>
    </row>
    <row r="1095" spans="1:10" ht="36" x14ac:dyDescent="0.2">
      <c r="A1095" s="59" t="s">
        <v>468</v>
      </c>
      <c r="B1095" s="11" t="s">
        <v>39</v>
      </c>
      <c r="C1095" s="13" t="s">
        <v>8</v>
      </c>
      <c r="D1095" s="13" t="s">
        <v>66</v>
      </c>
      <c r="E1095" s="11" t="s">
        <v>466</v>
      </c>
      <c r="F1095" s="11"/>
      <c r="G1095" s="30">
        <f>G1096</f>
        <v>141.19999999999999</v>
      </c>
      <c r="H1095" s="30">
        <f>H1096</f>
        <v>0</v>
      </c>
      <c r="I1095" s="30">
        <f>I1096</f>
        <v>141.19999999999999</v>
      </c>
      <c r="J1095" s="3"/>
    </row>
    <row r="1096" spans="1:10" x14ac:dyDescent="0.2">
      <c r="A1096" s="59" t="s">
        <v>143</v>
      </c>
      <c r="B1096" s="11" t="s">
        <v>39</v>
      </c>
      <c r="C1096" s="13" t="s">
        <v>8</v>
      </c>
      <c r="D1096" s="13" t="s">
        <v>66</v>
      </c>
      <c r="E1096" s="11" t="s">
        <v>466</v>
      </c>
      <c r="F1096" s="11" t="s">
        <v>141</v>
      </c>
      <c r="G1096" s="30">
        <f>G1097</f>
        <v>141.19999999999999</v>
      </c>
      <c r="H1096" s="30">
        <f t="shared" ref="H1096:I1096" si="396">H1097</f>
        <v>0</v>
      </c>
      <c r="I1096" s="30">
        <f t="shared" si="396"/>
        <v>141.19999999999999</v>
      </c>
      <c r="J1096" s="3"/>
    </row>
    <row r="1097" spans="1:10" x14ac:dyDescent="0.2">
      <c r="A1097" s="8" t="s">
        <v>100</v>
      </c>
      <c r="B1097" s="11" t="s">
        <v>39</v>
      </c>
      <c r="C1097" s="13" t="s">
        <v>8</v>
      </c>
      <c r="D1097" s="13" t="s">
        <v>66</v>
      </c>
      <c r="E1097" s="11" t="s">
        <v>466</v>
      </c>
      <c r="F1097" s="11" t="s">
        <v>101</v>
      </c>
      <c r="G1097" s="30">
        <f>G1098</f>
        <v>141.19999999999999</v>
      </c>
      <c r="H1097" s="30">
        <f t="shared" ref="H1097:I1097" si="397">H1098</f>
        <v>0</v>
      </c>
      <c r="I1097" s="30">
        <f t="shared" si="397"/>
        <v>141.19999999999999</v>
      </c>
      <c r="J1097" s="3"/>
    </row>
    <row r="1098" spans="1:10" x14ac:dyDescent="0.2">
      <c r="A1098" s="24" t="s">
        <v>83</v>
      </c>
      <c r="B1098" s="62" t="s">
        <v>39</v>
      </c>
      <c r="C1098" s="63" t="s">
        <v>8</v>
      </c>
      <c r="D1098" s="63" t="s">
        <v>66</v>
      </c>
      <c r="E1098" s="62" t="s">
        <v>466</v>
      </c>
      <c r="F1098" s="62" t="s">
        <v>101</v>
      </c>
      <c r="G1098" s="64">
        <v>141.19999999999999</v>
      </c>
      <c r="H1098" s="64"/>
      <c r="I1098" s="64">
        <f>G1098+H1098</f>
        <v>141.19999999999999</v>
      </c>
      <c r="J1098" s="3"/>
    </row>
    <row r="1099" spans="1:10" ht="48" x14ac:dyDescent="0.2">
      <c r="A1099" s="212" t="s">
        <v>543</v>
      </c>
      <c r="B1099" s="139" t="s">
        <v>39</v>
      </c>
      <c r="C1099" s="140" t="s">
        <v>8</v>
      </c>
      <c r="D1099" s="140" t="s">
        <v>66</v>
      </c>
      <c r="E1099" s="19" t="s">
        <v>542</v>
      </c>
      <c r="F1099" s="139"/>
      <c r="G1099" s="32">
        <f t="shared" ref="G1099:I1101" si="398">G1100</f>
        <v>0</v>
      </c>
      <c r="H1099" s="32">
        <f t="shared" si="398"/>
        <v>40.9</v>
      </c>
      <c r="I1099" s="32">
        <f t="shared" si="398"/>
        <v>40.9</v>
      </c>
      <c r="J1099" s="3"/>
    </row>
    <row r="1100" spans="1:10" x14ac:dyDescent="0.2">
      <c r="A1100" s="224" t="s">
        <v>143</v>
      </c>
      <c r="B1100" s="139" t="s">
        <v>39</v>
      </c>
      <c r="C1100" s="140" t="s">
        <v>8</v>
      </c>
      <c r="D1100" s="140" t="s">
        <v>66</v>
      </c>
      <c r="E1100" s="19" t="s">
        <v>542</v>
      </c>
      <c r="F1100" s="139" t="s">
        <v>141</v>
      </c>
      <c r="G1100" s="32">
        <f t="shared" si="398"/>
        <v>0</v>
      </c>
      <c r="H1100" s="32">
        <f t="shared" si="398"/>
        <v>40.9</v>
      </c>
      <c r="I1100" s="32">
        <f t="shared" si="398"/>
        <v>40.9</v>
      </c>
      <c r="J1100" s="3"/>
    </row>
    <row r="1101" spans="1:10" x14ac:dyDescent="0.2">
      <c r="A1101" s="8" t="s">
        <v>100</v>
      </c>
      <c r="B1101" s="88" t="s">
        <v>39</v>
      </c>
      <c r="C1101" s="136" t="s">
        <v>8</v>
      </c>
      <c r="D1101" s="136" t="s">
        <v>66</v>
      </c>
      <c r="E1101" s="19" t="s">
        <v>542</v>
      </c>
      <c r="F1101" s="139" t="s">
        <v>101</v>
      </c>
      <c r="G1101" s="32">
        <f t="shared" si="398"/>
        <v>0</v>
      </c>
      <c r="H1101" s="32">
        <f t="shared" si="398"/>
        <v>40.9</v>
      </c>
      <c r="I1101" s="32">
        <f t="shared" si="398"/>
        <v>40.9</v>
      </c>
      <c r="J1101" s="3"/>
    </row>
    <row r="1102" spans="1:10" x14ac:dyDescent="0.2">
      <c r="A1102" s="73" t="s">
        <v>64</v>
      </c>
      <c r="B1102" s="89" t="s">
        <v>39</v>
      </c>
      <c r="C1102" s="129" t="s">
        <v>8</v>
      </c>
      <c r="D1102" s="129" t="s">
        <v>66</v>
      </c>
      <c r="E1102" s="62" t="s">
        <v>542</v>
      </c>
      <c r="F1102" s="89" t="s">
        <v>101</v>
      </c>
      <c r="G1102" s="64"/>
      <c r="H1102" s="64">
        <v>40.9</v>
      </c>
      <c r="I1102" s="64">
        <f>H1102</f>
        <v>40.9</v>
      </c>
      <c r="J1102" s="3"/>
    </row>
    <row r="1103" spans="1:10" ht="15.75" customHeight="1" x14ac:dyDescent="0.2">
      <c r="A1103" s="80" t="s">
        <v>184</v>
      </c>
      <c r="B1103" s="11" t="s">
        <v>39</v>
      </c>
      <c r="C1103" s="13" t="s">
        <v>8</v>
      </c>
      <c r="D1103" s="13" t="s">
        <v>66</v>
      </c>
      <c r="E1103" s="11" t="s">
        <v>185</v>
      </c>
      <c r="F1103" s="11" t="s">
        <v>7</v>
      </c>
      <c r="G1103" s="30">
        <f t="shared" ref="G1103:I1103" si="399">G1104</f>
        <v>21584.9</v>
      </c>
      <c r="H1103" s="30">
        <f t="shared" si="399"/>
        <v>10402.6</v>
      </c>
      <c r="I1103" s="30">
        <f t="shared" si="399"/>
        <v>31987.5</v>
      </c>
      <c r="J1103" s="3"/>
    </row>
    <row r="1104" spans="1:10" x14ac:dyDescent="0.2">
      <c r="A1104" s="103" t="s">
        <v>155</v>
      </c>
      <c r="B1104" s="53" t="s">
        <v>39</v>
      </c>
      <c r="C1104" s="53" t="s">
        <v>8</v>
      </c>
      <c r="D1104" s="53" t="s">
        <v>66</v>
      </c>
      <c r="E1104" s="11" t="s">
        <v>185</v>
      </c>
      <c r="F1104" s="53" t="s">
        <v>156</v>
      </c>
      <c r="G1104" s="32">
        <f>G1105</f>
        <v>21584.9</v>
      </c>
      <c r="H1104" s="32">
        <f>H1105</f>
        <v>10402.6</v>
      </c>
      <c r="I1104" s="32">
        <f>I1105</f>
        <v>31987.5</v>
      </c>
      <c r="J1104" s="3"/>
    </row>
    <row r="1105" spans="1:10" x14ac:dyDescent="0.2">
      <c r="A1105" s="76" t="s">
        <v>107</v>
      </c>
      <c r="B1105" s="66">
        <v>992</v>
      </c>
      <c r="C1105" s="63" t="s">
        <v>8</v>
      </c>
      <c r="D1105" s="63" t="s">
        <v>66</v>
      </c>
      <c r="E1105" s="62" t="s">
        <v>185</v>
      </c>
      <c r="F1105" s="62" t="s">
        <v>108</v>
      </c>
      <c r="G1105" s="64">
        <f>34748.8-13163.9</f>
        <v>21584.9</v>
      </c>
      <c r="H1105" s="64">
        <f>12802.6-2300-100</f>
        <v>10402.6</v>
      </c>
      <c r="I1105" s="64">
        <f>G1105+H1105</f>
        <v>31987.5</v>
      </c>
      <c r="J1105" s="3"/>
    </row>
    <row r="1106" spans="1:10" x14ac:dyDescent="0.2">
      <c r="A1106" s="39" t="s">
        <v>77</v>
      </c>
      <c r="B1106" s="20" t="s">
        <v>39</v>
      </c>
      <c r="C1106" s="49" t="s">
        <v>18</v>
      </c>
      <c r="D1106" s="49" t="s">
        <v>55</v>
      </c>
      <c r="E1106" s="20" t="s">
        <v>7</v>
      </c>
      <c r="F1106" s="20" t="s">
        <v>7</v>
      </c>
      <c r="G1106" s="22">
        <f t="shared" ref="G1106:I1108" si="400">G1107</f>
        <v>1401.7</v>
      </c>
      <c r="H1106" s="22">
        <f t="shared" si="400"/>
        <v>0</v>
      </c>
      <c r="I1106" s="22">
        <f t="shared" si="400"/>
        <v>1401.7</v>
      </c>
      <c r="J1106" s="3"/>
    </row>
    <row r="1107" spans="1:10" x14ac:dyDescent="0.2">
      <c r="A1107" s="5" t="s">
        <v>78</v>
      </c>
      <c r="B1107" s="11" t="s">
        <v>39</v>
      </c>
      <c r="C1107" s="13" t="s">
        <v>18</v>
      </c>
      <c r="D1107" s="13" t="s">
        <v>9</v>
      </c>
      <c r="E1107" s="11"/>
      <c r="F1107" s="11"/>
      <c r="G1107" s="23">
        <f t="shared" si="400"/>
        <v>1401.7</v>
      </c>
      <c r="H1107" s="23">
        <f t="shared" si="400"/>
        <v>0</v>
      </c>
      <c r="I1107" s="23">
        <f t="shared" si="400"/>
        <v>1401.7</v>
      </c>
      <c r="J1107" s="3"/>
    </row>
    <row r="1108" spans="1:10" x14ac:dyDescent="0.2">
      <c r="A1108" s="80" t="s">
        <v>128</v>
      </c>
      <c r="B1108" s="11" t="s">
        <v>39</v>
      </c>
      <c r="C1108" s="13" t="s">
        <v>18</v>
      </c>
      <c r="D1108" s="13" t="s">
        <v>9</v>
      </c>
      <c r="E1108" s="11" t="s">
        <v>127</v>
      </c>
      <c r="F1108" s="11" t="s">
        <v>7</v>
      </c>
      <c r="G1108" s="23">
        <f t="shared" si="400"/>
        <v>1401.7</v>
      </c>
      <c r="H1108" s="23">
        <f t="shared" si="400"/>
        <v>0</v>
      </c>
      <c r="I1108" s="23">
        <f t="shared" si="400"/>
        <v>1401.7</v>
      </c>
      <c r="J1108" s="3"/>
    </row>
    <row r="1109" spans="1:10" ht="24" x14ac:dyDescent="0.2">
      <c r="A1109" s="5" t="s">
        <v>79</v>
      </c>
      <c r="B1109" s="11" t="s">
        <v>39</v>
      </c>
      <c r="C1109" s="13" t="s">
        <v>18</v>
      </c>
      <c r="D1109" s="13" t="s">
        <v>9</v>
      </c>
      <c r="E1109" s="11" t="s">
        <v>167</v>
      </c>
      <c r="F1109" s="11" t="s">
        <v>7</v>
      </c>
      <c r="G1109" s="23">
        <f t="shared" ref="G1109:I1110" si="401">G1110</f>
        <v>1401.7</v>
      </c>
      <c r="H1109" s="23">
        <f t="shared" si="401"/>
        <v>0</v>
      </c>
      <c r="I1109" s="23">
        <f t="shared" si="401"/>
        <v>1401.7</v>
      </c>
      <c r="J1109" s="3"/>
    </row>
    <row r="1110" spans="1:10" x14ac:dyDescent="0.2">
      <c r="A1110" s="59" t="s">
        <v>143</v>
      </c>
      <c r="B1110" s="11" t="s">
        <v>39</v>
      </c>
      <c r="C1110" s="13" t="s">
        <v>18</v>
      </c>
      <c r="D1110" s="13" t="s">
        <v>9</v>
      </c>
      <c r="E1110" s="11" t="s">
        <v>167</v>
      </c>
      <c r="F1110" s="11" t="s">
        <v>141</v>
      </c>
      <c r="G1110" s="23">
        <f t="shared" si="401"/>
        <v>1401.7</v>
      </c>
      <c r="H1110" s="23">
        <f t="shared" si="401"/>
        <v>0</v>
      </c>
      <c r="I1110" s="23">
        <f t="shared" si="401"/>
        <v>1401.7</v>
      </c>
      <c r="J1110" s="3"/>
    </row>
    <row r="1111" spans="1:10" x14ac:dyDescent="0.2">
      <c r="A1111" s="5" t="s">
        <v>100</v>
      </c>
      <c r="B1111" s="11" t="s">
        <v>39</v>
      </c>
      <c r="C1111" s="13" t="s">
        <v>18</v>
      </c>
      <c r="D1111" s="13" t="s">
        <v>9</v>
      </c>
      <c r="E1111" s="11" t="s">
        <v>167</v>
      </c>
      <c r="F1111" s="11" t="s">
        <v>101</v>
      </c>
      <c r="G1111" s="23">
        <f t="shared" ref="G1111:I1111" si="402">G1112</f>
        <v>1401.7</v>
      </c>
      <c r="H1111" s="23">
        <f t="shared" si="402"/>
        <v>0</v>
      </c>
      <c r="I1111" s="23">
        <f t="shared" si="402"/>
        <v>1401.7</v>
      </c>
      <c r="J1111" s="3"/>
    </row>
    <row r="1112" spans="1:10" x14ac:dyDescent="0.2">
      <c r="A1112" s="24" t="s">
        <v>83</v>
      </c>
      <c r="B1112" s="62" t="s">
        <v>39</v>
      </c>
      <c r="C1112" s="63" t="s">
        <v>18</v>
      </c>
      <c r="D1112" s="63" t="s">
        <v>9</v>
      </c>
      <c r="E1112" s="62" t="s">
        <v>167</v>
      </c>
      <c r="F1112" s="62" t="s">
        <v>101</v>
      </c>
      <c r="G1112" s="64">
        <v>1401.7</v>
      </c>
      <c r="H1112" s="64"/>
      <c r="I1112" s="64">
        <f>G1112+H1112</f>
        <v>1401.7</v>
      </c>
      <c r="J1112" s="3"/>
    </row>
    <row r="1113" spans="1:10" ht="24" x14ac:dyDescent="0.2">
      <c r="A1113" s="113" t="s">
        <v>72</v>
      </c>
      <c r="B1113" s="20" t="s">
        <v>39</v>
      </c>
      <c r="C1113" s="49" t="s">
        <v>34</v>
      </c>
      <c r="D1113" s="49" t="s">
        <v>55</v>
      </c>
      <c r="E1113" s="20" t="s">
        <v>7</v>
      </c>
      <c r="F1113" s="20" t="s">
        <v>7</v>
      </c>
      <c r="G1113" s="22">
        <f>G1114+G1126</f>
        <v>15169</v>
      </c>
      <c r="H1113" s="22">
        <f>H1114+H1126</f>
        <v>23138.400000000001</v>
      </c>
      <c r="I1113" s="22">
        <f>I1114+I1126</f>
        <v>38307.4</v>
      </c>
      <c r="J1113" s="3"/>
    </row>
    <row r="1114" spans="1:10" ht="24" x14ac:dyDescent="0.2">
      <c r="A1114" s="104" t="s">
        <v>73</v>
      </c>
      <c r="B1114" s="11" t="s">
        <v>39</v>
      </c>
      <c r="C1114" s="13" t="s">
        <v>34</v>
      </c>
      <c r="D1114" s="13" t="s">
        <v>8</v>
      </c>
      <c r="E1114" s="11" t="s">
        <v>7</v>
      </c>
      <c r="F1114" s="11" t="s">
        <v>7</v>
      </c>
      <c r="G1114" s="23">
        <f t="shared" ref="G1114:I1114" si="403">G1115</f>
        <v>5858</v>
      </c>
      <c r="H1114" s="23">
        <f t="shared" si="403"/>
        <v>0</v>
      </c>
      <c r="I1114" s="23">
        <f t="shared" si="403"/>
        <v>5858</v>
      </c>
      <c r="J1114" s="3"/>
    </row>
    <row r="1115" spans="1:10" x14ac:dyDescent="0.2">
      <c r="A1115" s="5" t="s">
        <v>128</v>
      </c>
      <c r="B1115" s="11" t="s">
        <v>39</v>
      </c>
      <c r="C1115" s="13" t="s">
        <v>34</v>
      </c>
      <c r="D1115" s="13" t="s">
        <v>8</v>
      </c>
      <c r="E1115" s="11" t="s">
        <v>127</v>
      </c>
      <c r="F1115" s="11" t="s">
        <v>7</v>
      </c>
      <c r="G1115" s="23">
        <f>G1116+G1121</f>
        <v>5858</v>
      </c>
      <c r="H1115" s="23">
        <f>H1116+H1121</f>
        <v>0</v>
      </c>
      <c r="I1115" s="23">
        <f>I1116+I1121</f>
        <v>5858</v>
      </c>
      <c r="J1115" s="3"/>
    </row>
    <row r="1116" spans="1:10" ht="24" x14ac:dyDescent="0.2">
      <c r="A1116" s="5" t="s">
        <v>446</v>
      </c>
      <c r="B1116" s="11" t="s">
        <v>39</v>
      </c>
      <c r="C1116" s="13" t="s">
        <v>34</v>
      </c>
      <c r="D1116" s="13" t="s">
        <v>8</v>
      </c>
      <c r="E1116" s="11" t="s">
        <v>138</v>
      </c>
      <c r="F1116" s="11" t="s">
        <v>7</v>
      </c>
      <c r="G1116" s="23">
        <f>G1119</f>
        <v>4208</v>
      </c>
      <c r="H1116" s="23">
        <f>H1119</f>
        <v>0</v>
      </c>
      <c r="I1116" s="23">
        <f>I1119</f>
        <v>4208</v>
      </c>
      <c r="J1116" s="3"/>
    </row>
    <row r="1117" spans="1:10" x14ac:dyDescent="0.2">
      <c r="A1117" s="59" t="s">
        <v>143</v>
      </c>
      <c r="B1117" s="11" t="s">
        <v>39</v>
      </c>
      <c r="C1117" s="13" t="s">
        <v>34</v>
      </c>
      <c r="D1117" s="13" t="s">
        <v>8</v>
      </c>
      <c r="E1117" s="11" t="s">
        <v>138</v>
      </c>
      <c r="F1117" s="11" t="s">
        <v>141</v>
      </c>
      <c r="G1117" s="23">
        <f t="shared" ref="G1117:I1117" si="404">G1118</f>
        <v>4208</v>
      </c>
      <c r="H1117" s="23">
        <f t="shared" si="404"/>
        <v>0</v>
      </c>
      <c r="I1117" s="23">
        <f t="shared" si="404"/>
        <v>4208</v>
      </c>
      <c r="J1117" s="3"/>
    </row>
    <row r="1118" spans="1:10" x14ac:dyDescent="0.2">
      <c r="A1118" s="59" t="s">
        <v>54</v>
      </c>
      <c r="B1118" s="11" t="s">
        <v>39</v>
      </c>
      <c r="C1118" s="13" t="s">
        <v>34</v>
      </c>
      <c r="D1118" s="13" t="s">
        <v>8</v>
      </c>
      <c r="E1118" s="11" t="s">
        <v>138</v>
      </c>
      <c r="F1118" s="11" t="s">
        <v>142</v>
      </c>
      <c r="G1118" s="23">
        <f t="shared" ref="G1118:I1119" si="405">G1119</f>
        <v>4208</v>
      </c>
      <c r="H1118" s="23">
        <f t="shared" si="405"/>
        <v>0</v>
      </c>
      <c r="I1118" s="23">
        <f t="shared" si="405"/>
        <v>4208</v>
      </c>
      <c r="J1118" s="3"/>
    </row>
    <row r="1119" spans="1:10" x14ac:dyDescent="0.2">
      <c r="A1119" s="5" t="s">
        <v>140</v>
      </c>
      <c r="B1119" s="11" t="s">
        <v>39</v>
      </c>
      <c r="C1119" s="13" t="s">
        <v>34</v>
      </c>
      <c r="D1119" s="13" t="s">
        <v>8</v>
      </c>
      <c r="E1119" s="11" t="s">
        <v>138</v>
      </c>
      <c r="F1119" s="11" t="s">
        <v>104</v>
      </c>
      <c r="G1119" s="23">
        <f t="shared" si="405"/>
        <v>4208</v>
      </c>
      <c r="H1119" s="23">
        <f t="shared" si="405"/>
        <v>0</v>
      </c>
      <c r="I1119" s="23">
        <f t="shared" si="405"/>
        <v>4208</v>
      </c>
      <c r="J1119" s="3"/>
    </row>
    <row r="1120" spans="1:10" x14ac:dyDescent="0.2">
      <c r="A1120" s="24" t="s">
        <v>63</v>
      </c>
      <c r="B1120" s="62" t="s">
        <v>39</v>
      </c>
      <c r="C1120" s="63" t="s">
        <v>34</v>
      </c>
      <c r="D1120" s="63" t="s">
        <v>8</v>
      </c>
      <c r="E1120" s="62" t="s">
        <v>138</v>
      </c>
      <c r="F1120" s="62" t="s">
        <v>104</v>
      </c>
      <c r="G1120" s="64">
        <v>4208</v>
      </c>
      <c r="H1120" s="64"/>
      <c r="I1120" s="64">
        <f>G1120+H1120</f>
        <v>4208</v>
      </c>
      <c r="J1120" s="3"/>
    </row>
    <row r="1121" spans="1:12" x14ac:dyDescent="0.2">
      <c r="A1121" s="5" t="s">
        <v>382</v>
      </c>
      <c r="B1121" s="11" t="s">
        <v>39</v>
      </c>
      <c r="C1121" s="13" t="s">
        <v>34</v>
      </c>
      <c r="D1121" s="13" t="s">
        <v>8</v>
      </c>
      <c r="E1121" s="11" t="s">
        <v>396</v>
      </c>
      <c r="F1121" s="11" t="s">
        <v>7</v>
      </c>
      <c r="G1121" s="23">
        <f>G1124</f>
        <v>1650</v>
      </c>
      <c r="H1121" s="23">
        <f>H1124</f>
        <v>0</v>
      </c>
      <c r="I1121" s="23">
        <f>I1124</f>
        <v>1650</v>
      </c>
      <c r="J1121" s="3"/>
    </row>
    <row r="1122" spans="1:12" x14ac:dyDescent="0.2">
      <c r="A1122" s="6" t="s">
        <v>143</v>
      </c>
      <c r="B1122" s="11" t="s">
        <v>39</v>
      </c>
      <c r="C1122" s="13" t="s">
        <v>34</v>
      </c>
      <c r="D1122" s="13" t="s">
        <v>8</v>
      </c>
      <c r="E1122" s="11" t="s">
        <v>396</v>
      </c>
      <c r="F1122" s="11" t="s">
        <v>141</v>
      </c>
      <c r="G1122" s="23">
        <f t="shared" ref="G1122:I1124" si="406">G1123</f>
        <v>1650</v>
      </c>
      <c r="H1122" s="23">
        <f t="shared" si="406"/>
        <v>0</v>
      </c>
      <c r="I1122" s="23">
        <f t="shared" si="406"/>
        <v>1650</v>
      </c>
      <c r="J1122" s="3"/>
    </row>
    <row r="1123" spans="1:12" x14ac:dyDescent="0.2">
      <c r="A1123" s="6" t="s">
        <v>54</v>
      </c>
      <c r="B1123" s="11" t="s">
        <v>39</v>
      </c>
      <c r="C1123" s="13" t="s">
        <v>34</v>
      </c>
      <c r="D1123" s="13" t="s">
        <v>8</v>
      </c>
      <c r="E1123" s="11" t="s">
        <v>396</v>
      </c>
      <c r="F1123" s="11" t="s">
        <v>142</v>
      </c>
      <c r="G1123" s="23">
        <f t="shared" si="406"/>
        <v>1650</v>
      </c>
      <c r="H1123" s="23">
        <f t="shared" si="406"/>
        <v>0</v>
      </c>
      <c r="I1123" s="23">
        <f t="shared" si="406"/>
        <v>1650</v>
      </c>
      <c r="J1123" s="3"/>
    </row>
    <row r="1124" spans="1:12" x14ac:dyDescent="0.2">
      <c r="A1124" s="5" t="s">
        <v>140</v>
      </c>
      <c r="B1124" s="11" t="s">
        <v>39</v>
      </c>
      <c r="C1124" s="13" t="s">
        <v>34</v>
      </c>
      <c r="D1124" s="13" t="s">
        <v>8</v>
      </c>
      <c r="E1124" s="11" t="s">
        <v>396</v>
      </c>
      <c r="F1124" s="11" t="s">
        <v>104</v>
      </c>
      <c r="G1124" s="23">
        <f t="shared" si="406"/>
        <v>1650</v>
      </c>
      <c r="H1124" s="23">
        <f t="shared" si="406"/>
        <v>0</v>
      </c>
      <c r="I1124" s="23">
        <f t="shared" si="406"/>
        <v>1650</v>
      </c>
      <c r="J1124" s="3"/>
    </row>
    <row r="1125" spans="1:12" x14ac:dyDescent="0.2">
      <c r="A1125" s="24" t="s">
        <v>64</v>
      </c>
      <c r="B1125" s="62" t="s">
        <v>39</v>
      </c>
      <c r="C1125" s="63" t="s">
        <v>34</v>
      </c>
      <c r="D1125" s="63" t="s">
        <v>8</v>
      </c>
      <c r="E1125" s="62" t="s">
        <v>396</v>
      </c>
      <c r="F1125" s="62" t="s">
        <v>104</v>
      </c>
      <c r="G1125" s="64">
        <v>1650</v>
      </c>
      <c r="H1125" s="64"/>
      <c r="I1125" s="64">
        <f>G1125+H1125</f>
        <v>1650</v>
      </c>
      <c r="J1125" s="3"/>
    </row>
    <row r="1126" spans="1:12" x14ac:dyDescent="0.2">
      <c r="A1126" s="104" t="s">
        <v>74</v>
      </c>
      <c r="B1126" s="11" t="s">
        <v>39</v>
      </c>
      <c r="C1126" s="13" t="s">
        <v>34</v>
      </c>
      <c r="D1126" s="13" t="s">
        <v>18</v>
      </c>
      <c r="E1126" s="11"/>
      <c r="F1126" s="11"/>
      <c r="G1126" s="23">
        <f t="shared" ref="G1126:I1129" si="407">G1127</f>
        <v>9311</v>
      </c>
      <c r="H1126" s="23">
        <f t="shared" si="407"/>
        <v>23138.400000000001</v>
      </c>
      <c r="I1126" s="23">
        <f t="shared" si="407"/>
        <v>32449.4</v>
      </c>
      <c r="J1126" s="3"/>
    </row>
    <row r="1127" spans="1:12" x14ac:dyDescent="0.2">
      <c r="A1127" s="5" t="s">
        <v>128</v>
      </c>
      <c r="B1127" s="11" t="s">
        <v>39</v>
      </c>
      <c r="C1127" s="13" t="s">
        <v>34</v>
      </c>
      <c r="D1127" s="13" t="s">
        <v>18</v>
      </c>
      <c r="E1127" s="11" t="s">
        <v>127</v>
      </c>
      <c r="F1127" s="11" t="s">
        <v>7</v>
      </c>
      <c r="G1127" s="23">
        <f t="shared" si="407"/>
        <v>9311</v>
      </c>
      <c r="H1127" s="23">
        <f t="shared" si="407"/>
        <v>23138.400000000001</v>
      </c>
      <c r="I1127" s="23">
        <f t="shared" si="407"/>
        <v>32449.4</v>
      </c>
      <c r="J1127" s="3"/>
    </row>
    <row r="1128" spans="1:12" ht="26.25" customHeight="1" x14ac:dyDescent="0.2">
      <c r="A1128" s="59" t="s">
        <v>137</v>
      </c>
      <c r="B1128" s="11" t="s">
        <v>39</v>
      </c>
      <c r="C1128" s="13" t="s">
        <v>34</v>
      </c>
      <c r="D1128" s="13" t="s">
        <v>18</v>
      </c>
      <c r="E1128" s="11" t="s">
        <v>139</v>
      </c>
      <c r="F1128" s="11" t="s">
        <v>7</v>
      </c>
      <c r="G1128" s="23">
        <f t="shared" si="407"/>
        <v>9311</v>
      </c>
      <c r="H1128" s="23">
        <f t="shared" si="407"/>
        <v>23138.400000000001</v>
      </c>
      <c r="I1128" s="23">
        <f t="shared" si="407"/>
        <v>32449.4</v>
      </c>
      <c r="J1128" s="3"/>
    </row>
    <row r="1129" spans="1:12" x14ac:dyDescent="0.2">
      <c r="A1129" s="59" t="s">
        <v>143</v>
      </c>
      <c r="B1129" s="11" t="s">
        <v>39</v>
      </c>
      <c r="C1129" s="13" t="s">
        <v>34</v>
      </c>
      <c r="D1129" s="13" t="s">
        <v>18</v>
      </c>
      <c r="E1129" s="11" t="s">
        <v>139</v>
      </c>
      <c r="F1129" s="11" t="s">
        <v>141</v>
      </c>
      <c r="G1129" s="23">
        <f t="shared" si="407"/>
        <v>9311</v>
      </c>
      <c r="H1129" s="23">
        <f t="shared" si="407"/>
        <v>23138.400000000001</v>
      </c>
      <c r="I1129" s="23">
        <f t="shared" si="407"/>
        <v>32449.4</v>
      </c>
      <c r="J1129" s="3"/>
    </row>
    <row r="1130" spans="1:12" x14ac:dyDescent="0.2">
      <c r="A1130" s="59" t="s">
        <v>54</v>
      </c>
      <c r="B1130" s="11" t="s">
        <v>39</v>
      </c>
      <c r="C1130" s="13" t="s">
        <v>34</v>
      </c>
      <c r="D1130" s="13" t="s">
        <v>18</v>
      </c>
      <c r="E1130" s="11" t="s">
        <v>139</v>
      </c>
      <c r="F1130" s="11" t="s">
        <v>142</v>
      </c>
      <c r="G1130" s="23">
        <f>G1131</f>
        <v>9311</v>
      </c>
      <c r="H1130" s="23">
        <f>H1131</f>
        <v>23138.400000000001</v>
      </c>
      <c r="I1130" s="23">
        <f>I1131</f>
        <v>32449.4</v>
      </c>
      <c r="J1130" s="3"/>
    </row>
    <row r="1131" spans="1:12" x14ac:dyDescent="0.2">
      <c r="A1131" s="24" t="s">
        <v>74</v>
      </c>
      <c r="B1131" s="62" t="s">
        <v>39</v>
      </c>
      <c r="C1131" s="63" t="s">
        <v>34</v>
      </c>
      <c r="D1131" s="63" t="s">
        <v>18</v>
      </c>
      <c r="E1131" s="62" t="s">
        <v>139</v>
      </c>
      <c r="F1131" s="62" t="s">
        <v>105</v>
      </c>
      <c r="G1131" s="64">
        <v>9311</v>
      </c>
      <c r="H1131" s="64">
        <f>20000+3038.4+100</f>
        <v>23138.400000000001</v>
      </c>
      <c r="I1131" s="64">
        <f>G1131+H1131</f>
        <v>32449.4</v>
      </c>
      <c r="J1131" s="3"/>
      <c r="K1131" s="3"/>
      <c r="L1131" s="3"/>
    </row>
    <row r="1134" spans="1:12" x14ac:dyDescent="0.2">
      <c r="A1134" s="9"/>
      <c r="G1134" s="16"/>
    </row>
    <row r="1135" spans="1:12" x14ac:dyDescent="0.2">
      <c r="A1135" s="9"/>
    </row>
    <row r="1136" spans="1:12" x14ac:dyDescent="0.2">
      <c r="A1136" s="9"/>
    </row>
    <row r="1137" spans="1:6" x14ac:dyDescent="0.2">
      <c r="A1137" s="9"/>
    </row>
    <row r="1138" spans="1:6" ht="13.5" x14ac:dyDescent="0.25">
      <c r="A1138" s="185"/>
    </row>
    <row r="1139" spans="1:6" ht="13.5" x14ac:dyDescent="0.25">
      <c r="A1139" s="185"/>
    </row>
    <row r="1140" spans="1:6" ht="13.5" x14ac:dyDescent="0.25">
      <c r="A1140" s="185"/>
    </row>
    <row r="1141" spans="1:6" ht="13.5" x14ac:dyDescent="0.25">
      <c r="A1141" s="185"/>
    </row>
    <row r="1142" spans="1:6" x14ac:dyDescent="0.2">
      <c r="A1142" s="9"/>
    </row>
    <row r="1143" spans="1:6" x14ac:dyDescent="0.2">
      <c r="A1143" s="9"/>
    </row>
    <row r="1144" spans="1:6" x14ac:dyDescent="0.2">
      <c r="A1144" s="4"/>
      <c r="B1144" s="4"/>
      <c r="C1144" s="4"/>
      <c r="D1144" s="4"/>
      <c r="E1144" s="4"/>
      <c r="F1144" s="4"/>
    </row>
    <row r="1145" spans="1:6" x14ac:dyDescent="0.2">
      <c r="A1145" s="4"/>
      <c r="B1145" s="4"/>
      <c r="C1145" s="4"/>
      <c r="D1145" s="4"/>
      <c r="E1145" s="4"/>
      <c r="F1145" s="4"/>
    </row>
    <row r="1146" spans="1:6" x14ac:dyDescent="0.2">
      <c r="A1146" s="4"/>
      <c r="B1146" s="4"/>
      <c r="C1146" s="4"/>
      <c r="D1146" s="4"/>
      <c r="E1146" s="4"/>
      <c r="F1146" s="4"/>
    </row>
    <row r="1147" spans="1:6" x14ac:dyDescent="0.2">
      <c r="A1147" s="4"/>
      <c r="B1147" s="4"/>
      <c r="C1147" s="4"/>
      <c r="D1147" s="4"/>
      <c r="E1147" s="4"/>
      <c r="F1147" s="4"/>
    </row>
    <row r="1148" spans="1:6" x14ac:dyDescent="0.2">
      <c r="A1148" s="4"/>
      <c r="B1148" s="4"/>
      <c r="C1148" s="4"/>
      <c r="D1148" s="4"/>
      <c r="E1148" s="4"/>
      <c r="F1148" s="4"/>
    </row>
    <row r="1149" spans="1:6" x14ac:dyDescent="0.2">
      <c r="A1149" s="4"/>
      <c r="B1149" s="4"/>
      <c r="C1149" s="4"/>
      <c r="D1149" s="4"/>
      <c r="E1149" s="4"/>
      <c r="F1149" s="4"/>
    </row>
    <row r="1150" spans="1:6" x14ac:dyDescent="0.2">
      <c r="A1150" s="4"/>
      <c r="B1150" s="4"/>
      <c r="C1150" s="4"/>
      <c r="D1150" s="4"/>
      <c r="E1150" s="4"/>
      <c r="F1150" s="4"/>
    </row>
    <row r="1151" spans="1:6" x14ac:dyDescent="0.2">
      <c r="A1151" s="4"/>
      <c r="B1151" s="4"/>
      <c r="C1151" s="4"/>
      <c r="D1151" s="4"/>
      <c r="E1151" s="4"/>
      <c r="F1151" s="4"/>
    </row>
    <row r="1152" spans="1:6" x14ac:dyDescent="0.2">
      <c r="A1152" s="4"/>
      <c r="B1152" s="4"/>
      <c r="C1152" s="4"/>
      <c r="D1152" s="4"/>
      <c r="E1152" s="4"/>
      <c r="F1152" s="4"/>
    </row>
    <row r="1153" spans="1:6" x14ac:dyDescent="0.2">
      <c r="A1153" s="4"/>
      <c r="B1153" s="4"/>
      <c r="C1153" s="4"/>
      <c r="D1153" s="4"/>
      <c r="E1153" s="4"/>
      <c r="F1153" s="4"/>
    </row>
    <row r="1154" spans="1:6" x14ac:dyDescent="0.2">
      <c r="A1154" s="4"/>
      <c r="B1154" s="4"/>
      <c r="C1154" s="4"/>
      <c r="D1154" s="4"/>
      <c r="E1154" s="4"/>
      <c r="F1154" s="4"/>
    </row>
    <row r="1155" spans="1:6" x14ac:dyDescent="0.2">
      <c r="A1155" s="4"/>
      <c r="B1155" s="4"/>
      <c r="C1155" s="4"/>
      <c r="D1155" s="4"/>
      <c r="E1155" s="4"/>
      <c r="F1155" s="4"/>
    </row>
    <row r="1156" spans="1:6" x14ac:dyDescent="0.2">
      <c r="A1156" s="4"/>
      <c r="B1156" s="4"/>
      <c r="C1156" s="4"/>
      <c r="D1156" s="4"/>
      <c r="E1156" s="4"/>
      <c r="F1156" s="4"/>
    </row>
    <row r="1157" spans="1:6" x14ac:dyDescent="0.2">
      <c r="A1157" s="4"/>
      <c r="B1157" s="4"/>
      <c r="C1157" s="4"/>
      <c r="D1157" s="4"/>
      <c r="E1157" s="4"/>
      <c r="F1157" s="4"/>
    </row>
    <row r="1158" spans="1:6" x14ac:dyDescent="0.2">
      <c r="A1158" s="4"/>
      <c r="B1158" s="4"/>
      <c r="C1158" s="4"/>
      <c r="D1158" s="4"/>
      <c r="E1158" s="4"/>
      <c r="F1158" s="4"/>
    </row>
    <row r="1159" spans="1:6" x14ac:dyDescent="0.2">
      <c r="A1159" s="4"/>
      <c r="B1159" s="4"/>
      <c r="C1159" s="4"/>
      <c r="D1159" s="4"/>
      <c r="E1159" s="4"/>
      <c r="F1159" s="4"/>
    </row>
    <row r="1160" spans="1:6" x14ac:dyDescent="0.2">
      <c r="A1160" s="4"/>
      <c r="B1160" s="4"/>
      <c r="C1160" s="4"/>
      <c r="D1160" s="4"/>
      <c r="E1160" s="4"/>
      <c r="F1160" s="4"/>
    </row>
    <row r="1161" spans="1:6" x14ac:dyDescent="0.2">
      <c r="A1161" s="4"/>
      <c r="B1161" s="4"/>
      <c r="C1161" s="4"/>
      <c r="D1161" s="4"/>
      <c r="E1161" s="4"/>
      <c r="F1161" s="4"/>
    </row>
    <row r="1162" spans="1:6" x14ac:dyDescent="0.2">
      <c r="A1162" s="4"/>
      <c r="B1162" s="4"/>
      <c r="C1162" s="4"/>
      <c r="D1162" s="4"/>
      <c r="E1162" s="4"/>
      <c r="F1162" s="4"/>
    </row>
    <row r="1163" spans="1:6" x14ac:dyDescent="0.2">
      <c r="A1163" s="4"/>
      <c r="B1163" s="4"/>
      <c r="C1163" s="4"/>
      <c r="D1163" s="4"/>
      <c r="E1163" s="4"/>
      <c r="F1163" s="4"/>
    </row>
    <row r="1164" spans="1:6" x14ac:dyDescent="0.2">
      <c r="A1164" s="4"/>
      <c r="B1164" s="4"/>
      <c r="C1164" s="4"/>
      <c r="D1164" s="4"/>
      <c r="E1164" s="4"/>
      <c r="F1164" s="4"/>
    </row>
    <row r="1165" spans="1:6" x14ac:dyDescent="0.2">
      <c r="A1165" s="4"/>
      <c r="B1165" s="4"/>
      <c r="C1165" s="4"/>
      <c r="D1165" s="4"/>
      <c r="E1165" s="4"/>
      <c r="F1165" s="4"/>
    </row>
    <row r="1166" spans="1:6" x14ac:dyDescent="0.2">
      <c r="A1166" s="4"/>
      <c r="B1166" s="4"/>
      <c r="C1166" s="4"/>
      <c r="D1166" s="4"/>
      <c r="E1166" s="4"/>
      <c r="F1166" s="4"/>
    </row>
    <row r="1167" spans="1:6" x14ac:dyDescent="0.2">
      <c r="A1167" s="4"/>
      <c r="B1167" s="4"/>
      <c r="C1167" s="4"/>
      <c r="D1167" s="4"/>
      <c r="E1167" s="4"/>
      <c r="F1167" s="4"/>
    </row>
    <row r="1168" spans="1:6" x14ac:dyDescent="0.2">
      <c r="A1168" s="4"/>
      <c r="B1168" s="4"/>
      <c r="C1168" s="4"/>
      <c r="D1168" s="4"/>
      <c r="E1168" s="4"/>
      <c r="F1168" s="4"/>
    </row>
    <row r="1169" spans="1:6" x14ac:dyDescent="0.2">
      <c r="A1169" s="4"/>
      <c r="B1169" s="4"/>
      <c r="C1169" s="4"/>
      <c r="D1169" s="4"/>
      <c r="E1169" s="4"/>
      <c r="F1169" s="4"/>
    </row>
    <row r="1170" spans="1:6" x14ac:dyDescent="0.2">
      <c r="A1170" s="4"/>
      <c r="B1170" s="4"/>
      <c r="C1170" s="4"/>
      <c r="D1170" s="4"/>
      <c r="E1170" s="4"/>
      <c r="F1170" s="4"/>
    </row>
    <row r="1171" spans="1:6" x14ac:dyDescent="0.2">
      <c r="A1171" s="4"/>
      <c r="B1171" s="4"/>
      <c r="C1171" s="4"/>
      <c r="D1171" s="4"/>
      <c r="E1171" s="4"/>
      <c r="F1171" s="4"/>
    </row>
    <row r="1172" spans="1:6" x14ac:dyDescent="0.2">
      <c r="A1172" s="4"/>
      <c r="B1172" s="4"/>
      <c r="C1172" s="4"/>
      <c r="D1172" s="4"/>
      <c r="E1172" s="4"/>
      <c r="F1172" s="4"/>
    </row>
    <row r="1173" spans="1:6" x14ac:dyDescent="0.2">
      <c r="A1173" s="4"/>
      <c r="B1173" s="4"/>
      <c r="C1173" s="4"/>
      <c r="D1173" s="4"/>
      <c r="E1173" s="4"/>
      <c r="F1173" s="4"/>
    </row>
    <row r="1174" spans="1:6" x14ac:dyDescent="0.2">
      <c r="A1174" s="4"/>
      <c r="B1174" s="4"/>
      <c r="C1174" s="4"/>
      <c r="D1174" s="4"/>
      <c r="E1174" s="4"/>
      <c r="F1174" s="4"/>
    </row>
    <row r="1175" spans="1:6" x14ac:dyDescent="0.2">
      <c r="A1175" s="4"/>
      <c r="B1175" s="4"/>
      <c r="C1175" s="4"/>
      <c r="D1175" s="4"/>
      <c r="E1175" s="4"/>
      <c r="F1175" s="4"/>
    </row>
    <row r="1176" spans="1:6" x14ac:dyDescent="0.2">
      <c r="A1176" s="4"/>
      <c r="B1176" s="4"/>
      <c r="C1176" s="4"/>
      <c r="D1176" s="4"/>
      <c r="E1176" s="4"/>
      <c r="F1176" s="4"/>
    </row>
    <row r="1177" spans="1:6" x14ac:dyDescent="0.2">
      <c r="A1177" s="4"/>
      <c r="B1177" s="4"/>
      <c r="C1177" s="4"/>
      <c r="D1177" s="4"/>
      <c r="E1177" s="4"/>
      <c r="F1177" s="4"/>
    </row>
    <row r="1178" spans="1:6" x14ac:dyDescent="0.2">
      <c r="A1178" s="4"/>
      <c r="B1178" s="4"/>
      <c r="C1178" s="4"/>
      <c r="D1178" s="4"/>
      <c r="E1178" s="4"/>
      <c r="F1178" s="4"/>
    </row>
    <row r="1179" spans="1:6" x14ac:dyDescent="0.2">
      <c r="A1179" s="4"/>
      <c r="B1179" s="4"/>
      <c r="C1179" s="4"/>
      <c r="D1179" s="4"/>
      <c r="E1179" s="4"/>
      <c r="F1179" s="4"/>
    </row>
    <row r="1180" spans="1:6" x14ac:dyDescent="0.2">
      <c r="A1180" s="4"/>
      <c r="B1180" s="4"/>
      <c r="C1180" s="4"/>
      <c r="D1180" s="4"/>
      <c r="E1180" s="4"/>
      <c r="F1180" s="4"/>
    </row>
    <row r="1181" spans="1:6" x14ac:dyDescent="0.2">
      <c r="A1181" s="4"/>
      <c r="B1181" s="4"/>
      <c r="C1181" s="4"/>
      <c r="D1181" s="4"/>
      <c r="E1181" s="4"/>
      <c r="F1181" s="4"/>
    </row>
    <row r="1182" spans="1:6" x14ac:dyDescent="0.2">
      <c r="A1182" s="4"/>
      <c r="B1182" s="4"/>
      <c r="C1182" s="4"/>
      <c r="D1182" s="4"/>
      <c r="E1182" s="4"/>
      <c r="F1182" s="4"/>
    </row>
    <row r="1183" spans="1:6" x14ac:dyDescent="0.2">
      <c r="A1183" s="4"/>
      <c r="B1183" s="4"/>
      <c r="C1183" s="4"/>
      <c r="D1183" s="4"/>
      <c r="E1183" s="4"/>
      <c r="F1183" s="4"/>
    </row>
    <row r="1184" spans="1:6" x14ac:dyDescent="0.2">
      <c r="A1184" s="4"/>
      <c r="B1184" s="4"/>
      <c r="C1184" s="4"/>
      <c r="D1184" s="4"/>
      <c r="E1184" s="4"/>
      <c r="F1184" s="4"/>
    </row>
    <row r="1185" spans="1:6" x14ac:dyDescent="0.2">
      <c r="A1185" s="4"/>
      <c r="B1185" s="4"/>
      <c r="C1185" s="4"/>
      <c r="D1185" s="4"/>
      <c r="E1185" s="4"/>
      <c r="F1185" s="4"/>
    </row>
    <row r="1186" spans="1:6" x14ac:dyDescent="0.2">
      <c r="A1186" s="4"/>
      <c r="B1186" s="4"/>
      <c r="C1186" s="4"/>
      <c r="D1186" s="4"/>
      <c r="E1186" s="4"/>
      <c r="F1186" s="4"/>
    </row>
    <row r="1187" spans="1:6" x14ac:dyDescent="0.2">
      <c r="A1187" s="4"/>
      <c r="B1187" s="4"/>
      <c r="C1187" s="4"/>
      <c r="D1187" s="4"/>
      <c r="E1187" s="4"/>
      <c r="F1187" s="4"/>
    </row>
    <row r="1188" spans="1:6" x14ac:dyDescent="0.2">
      <c r="A1188" s="4"/>
      <c r="B1188" s="4"/>
      <c r="C1188" s="4"/>
      <c r="D1188" s="4"/>
      <c r="E1188" s="4"/>
      <c r="F1188" s="4"/>
    </row>
    <row r="1189" spans="1:6" x14ac:dyDescent="0.2">
      <c r="A1189" s="4"/>
      <c r="B1189" s="4"/>
      <c r="C1189" s="4"/>
      <c r="D1189" s="4"/>
      <c r="E1189" s="4"/>
      <c r="F1189" s="4"/>
    </row>
    <row r="1190" spans="1:6" x14ac:dyDescent="0.2">
      <c r="A1190" s="4"/>
      <c r="B1190" s="4"/>
      <c r="C1190" s="4"/>
      <c r="D1190" s="4"/>
      <c r="E1190" s="4"/>
      <c r="F1190" s="4"/>
    </row>
    <row r="1191" spans="1:6" x14ac:dyDescent="0.2">
      <c r="A1191" s="4"/>
      <c r="B1191" s="4"/>
      <c r="C1191" s="4"/>
      <c r="D1191" s="4"/>
      <c r="E1191" s="4"/>
      <c r="F1191" s="4"/>
    </row>
    <row r="1192" spans="1:6" x14ac:dyDescent="0.2">
      <c r="A1192" s="4"/>
      <c r="B1192" s="4"/>
      <c r="C1192" s="4"/>
      <c r="D1192" s="4"/>
      <c r="E1192" s="4"/>
      <c r="F1192" s="4"/>
    </row>
    <row r="1193" spans="1:6" x14ac:dyDescent="0.2">
      <c r="A1193" s="4"/>
      <c r="B1193" s="4"/>
      <c r="C1193" s="4"/>
      <c r="D1193" s="4"/>
      <c r="E1193" s="4"/>
      <c r="F1193" s="4"/>
    </row>
    <row r="1194" spans="1:6" x14ac:dyDescent="0.2">
      <c r="A1194" s="4"/>
      <c r="B1194" s="4"/>
      <c r="C1194" s="4"/>
      <c r="D1194" s="4"/>
      <c r="E1194" s="4"/>
      <c r="F1194" s="4"/>
    </row>
    <row r="1195" spans="1:6" x14ac:dyDescent="0.2">
      <c r="A1195" s="4"/>
      <c r="B1195" s="4"/>
      <c r="C1195" s="4"/>
      <c r="D1195" s="4"/>
      <c r="E1195" s="4"/>
      <c r="F1195" s="4"/>
    </row>
    <row r="1196" spans="1:6" x14ac:dyDescent="0.2">
      <c r="A1196" s="4"/>
      <c r="B1196" s="4"/>
      <c r="C1196" s="4"/>
      <c r="D1196" s="4"/>
      <c r="E1196" s="4"/>
      <c r="F1196" s="4"/>
    </row>
    <row r="1197" spans="1:6" x14ac:dyDescent="0.2">
      <c r="A1197" s="4"/>
      <c r="B1197" s="4"/>
      <c r="C1197" s="4"/>
      <c r="D1197" s="4"/>
      <c r="E1197" s="4"/>
      <c r="F1197" s="4"/>
    </row>
    <row r="1198" spans="1:6" x14ac:dyDescent="0.2">
      <c r="A1198" s="4"/>
      <c r="B1198" s="4"/>
      <c r="C1198" s="4"/>
      <c r="D1198" s="4"/>
      <c r="E1198" s="4"/>
      <c r="F1198" s="4"/>
    </row>
    <row r="1199" spans="1:6" x14ac:dyDescent="0.2">
      <c r="A1199" s="4"/>
      <c r="B1199" s="4"/>
      <c r="C1199" s="4"/>
      <c r="D1199" s="4"/>
      <c r="E1199" s="4"/>
      <c r="F1199" s="4"/>
    </row>
    <row r="1200" spans="1:6" x14ac:dyDescent="0.2">
      <c r="A1200" s="4"/>
      <c r="B1200" s="4"/>
      <c r="C1200" s="4"/>
      <c r="D1200" s="4"/>
      <c r="E1200" s="4"/>
      <c r="F1200" s="4"/>
    </row>
    <row r="1201" spans="1:6" x14ac:dyDescent="0.2">
      <c r="A1201" s="4"/>
      <c r="B1201" s="4"/>
      <c r="C1201" s="4"/>
      <c r="D1201" s="4"/>
      <c r="E1201" s="4"/>
      <c r="F1201" s="4"/>
    </row>
    <row r="1202" spans="1:6" x14ac:dyDescent="0.2">
      <c r="A1202" s="4"/>
      <c r="B1202" s="4"/>
      <c r="C1202" s="4"/>
      <c r="D1202" s="4"/>
      <c r="E1202" s="4"/>
      <c r="F1202" s="4"/>
    </row>
    <row r="1203" spans="1:6" x14ac:dyDescent="0.2">
      <c r="A1203" s="4"/>
      <c r="B1203" s="4"/>
      <c r="C1203" s="4"/>
      <c r="D1203" s="4"/>
      <c r="E1203" s="4"/>
      <c r="F1203" s="4"/>
    </row>
    <row r="1204" spans="1:6" x14ac:dyDescent="0.2">
      <c r="A1204" s="4"/>
      <c r="B1204" s="4"/>
      <c r="C1204" s="4"/>
      <c r="D1204" s="4"/>
      <c r="E1204" s="4"/>
      <c r="F1204" s="4"/>
    </row>
    <row r="1205" spans="1:6" x14ac:dyDescent="0.2">
      <c r="A1205" s="4"/>
      <c r="B1205" s="4"/>
      <c r="C1205" s="4"/>
      <c r="D1205" s="4"/>
      <c r="E1205" s="4"/>
      <c r="F1205" s="4"/>
    </row>
    <row r="1206" spans="1:6" x14ac:dyDescent="0.2">
      <c r="A1206" s="4"/>
      <c r="B1206" s="4"/>
      <c r="C1206" s="4"/>
      <c r="D1206" s="4"/>
      <c r="E1206" s="4"/>
      <c r="F1206" s="4"/>
    </row>
    <row r="1207" spans="1:6" x14ac:dyDescent="0.2">
      <c r="A1207" s="4"/>
      <c r="B1207" s="4"/>
      <c r="C1207" s="4"/>
      <c r="D1207" s="4"/>
      <c r="E1207" s="4"/>
      <c r="F1207" s="4"/>
    </row>
    <row r="1208" spans="1:6" x14ac:dyDescent="0.2">
      <c r="A1208" s="4"/>
      <c r="B1208" s="4"/>
      <c r="C1208" s="4"/>
      <c r="D1208" s="4"/>
      <c r="E1208" s="4"/>
      <c r="F1208" s="4"/>
    </row>
    <row r="1209" spans="1:6" x14ac:dyDescent="0.2">
      <c r="A1209" s="4"/>
      <c r="B1209" s="4"/>
      <c r="C1209" s="4"/>
      <c r="D1209" s="4"/>
      <c r="E1209" s="4"/>
      <c r="F1209" s="4"/>
    </row>
    <row r="1210" spans="1:6" x14ac:dyDescent="0.2">
      <c r="A1210" s="4"/>
      <c r="B1210" s="4"/>
      <c r="C1210" s="4"/>
      <c r="D1210" s="4"/>
      <c r="E1210" s="4"/>
      <c r="F1210" s="4"/>
    </row>
    <row r="1211" spans="1:6" x14ac:dyDescent="0.2">
      <c r="A1211" s="4"/>
      <c r="B1211" s="4"/>
      <c r="C1211" s="4"/>
      <c r="D1211" s="4"/>
      <c r="E1211" s="4"/>
      <c r="F1211" s="4"/>
    </row>
    <row r="1212" spans="1:6" x14ac:dyDescent="0.2">
      <c r="A1212" s="4"/>
      <c r="B1212" s="4"/>
      <c r="C1212" s="4"/>
      <c r="D1212" s="4"/>
      <c r="E1212" s="4"/>
      <c r="F1212" s="4"/>
    </row>
    <row r="1213" spans="1:6" x14ac:dyDescent="0.2">
      <c r="A1213" s="4"/>
      <c r="B1213" s="4"/>
      <c r="C1213" s="4"/>
      <c r="D1213" s="4"/>
      <c r="E1213" s="4"/>
      <c r="F1213" s="4"/>
    </row>
    <row r="1214" spans="1:6" x14ac:dyDescent="0.2">
      <c r="A1214" s="4"/>
      <c r="B1214" s="4"/>
      <c r="C1214" s="4"/>
      <c r="D1214" s="4"/>
      <c r="E1214" s="4"/>
      <c r="F1214" s="4"/>
    </row>
    <row r="1215" spans="1:6" x14ac:dyDescent="0.2">
      <c r="A1215" s="4"/>
      <c r="B1215" s="4"/>
      <c r="C1215" s="4"/>
      <c r="D1215" s="4"/>
      <c r="E1215" s="4"/>
      <c r="F1215" s="4"/>
    </row>
    <row r="1216" spans="1:6" x14ac:dyDescent="0.2">
      <c r="A1216" s="4"/>
      <c r="B1216" s="4"/>
      <c r="C1216" s="4"/>
      <c r="D1216" s="4"/>
      <c r="E1216" s="4"/>
      <c r="F1216" s="4"/>
    </row>
    <row r="1217" spans="1:6" x14ac:dyDescent="0.2">
      <c r="A1217" s="4"/>
      <c r="B1217" s="4"/>
      <c r="C1217" s="4"/>
      <c r="D1217" s="4"/>
      <c r="E1217" s="4"/>
      <c r="F1217" s="4"/>
    </row>
    <row r="1218" spans="1:6" x14ac:dyDescent="0.2">
      <c r="A1218" s="4"/>
      <c r="B1218" s="4"/>
      <c r="C1218" s="4"/>
      <c r="D1218" s="4"/>
      <c r="E1218" s="4"/>
      <c r="F1218" s="4"/>
    </row>
    <row r="1219" spans="1:6" x14ac:dyDescent="0.2">
      <c r="A1219" s="4"/>
      <c r="B1219" s="4"/>
      <c r="C1219" s="4"/>
      <c r="D1219" s="4"/>
      <c r="E1219" s="4"/>
      <c r="F1219" s="4"/>
    </row>
    <row r="1220" spans="1:6" x14ac:dyDescent="0.2">
      <c r="A1220" s="4"/>
      <c r="B1220" s="4"/>
      <c r="C1220" s="4"/>
      <c r="D1220" s="4"/>
      <c r="E1220" s="4"/>
      <c r="F1220" s="4"/>
    </row>
    <row r="1221" spans="1:6" x14ac:dyDescent="0.2">
      <c r="A1221" s="4"/>
      <c r="B1221" s="4"/>
      <c r="C1221" s="4"/>
      <c r="D1221" s="4"/>
      <c r="E1221" s="4"/>
      <c r="F1221" s="4"/>
    </row>
    <row r="1222" spans="1:6" x14ac:dyDescent="0.2">
      <c r="A1222" s="4"/>
      <c r="B1222" s="4"/>
      <c r="C1222" s="4"/>
      <c r="D1222" s="4"/>
      <c r="E1222" s="4"/>
      <c r="F1222" s="4"/>
    </row>
    <row r="1223" spans="1:6" x14ac:dyDescent="0.2">
      <c r="A1223" s="4"/>
      <c r="B1223" s="4"/>
      <c r="C1223" s="4"/>
      <c r="D1223" s="4"/>
      <c r="E1223" s="4"/>
      <c r="F1223" s="4"/>
    </row>
    <row r="1224" spans="1:6" x14ac:dyDescent="0.2">
      <c r="A1224" s="4"/>
      <c r="B1224" s="4"/>
      <c r="C1224" s="4"/>
      <c r="D1224" s="4"/>
      <c r="E1224" s="4"/>
      <c r="F1224" s="4"/>
    </row>
    <row r="1225" spans="1:6" x14ac:dyDescent="0.2">
      <c r="A1225" s="4"/>
      <c r="B1225" s="4"/>
      <c r="C1225" s="4"/>
      <c r="D1225" s="4"/>
      <c r="E1225" s="4"/>
      <c r="F1225" s="4"/>
    </row>
    <row r="1226" spans="1:6" x14ac:dyDescent="0.2">
      <c r="A1226" s="4"/>
      <c r="B1226" s="4"/>
      <c r="C1226" s="4"/>
      <c r="D1226" s="4"/>
      <c r="E1226" s="4"/>
      <c r="F1226" s="4"/>
    </row>
    <row r="1227" spans="1:6" x14ac:dyDescent="0.2">
      <c r="A1227" s="4"/>
      <c r="B1227" s="4"/>
      <c r="C1227" s="4"/>
      <c r="D1227" s="4"/>
      <c r="E1227" s="4"/>
      <c r="F1227" s="4"/>
    </row>
    <row r="1228" spans="1:6" x14ac:dyDescent="0.2">
      <c r="A1228" s="4"/>
      <c r="B1228" s="4"/>
      <c r="C1228" s="4"/>
      <c r="D1228" s="4"/>
      <c r="E1228" s="4"/>
      <c r="F1228" s="4"/>
    </row>
    <row r="1229" spans="1:6" x14ac:dyDescent="0.2">
      <c r="A1229" s="4"/>
      <c r="B1229" s="4"/>
      <c r="C1229" s="4"/>
      <c r="D1229" s="4"/>
      <c r="E1229" s="4"/>
      <c r="F1229" s="4"/>
    </row>
    <row r="1230" spans="1:6" x14ac:dyDescent="0.2">
      <c r="A1230" s="4"/>
      <c r="B1230" s="4"/>
      <c r="C1230" s="4"/>
      <c r="D1230" s="4"/>
      <c r="E1230" s="4"/>
      <c r="F1230" s="4"/>
    </row>
    <row r="1231" spans="1:6" x14ac:dyDescent="0.2">
      <c r="A1231" s="4"/>
      <c r="B1231" s="4"/>
      <c r="C1231" s="4"/>
      <c r="D1231" s="4"/>
      <c r="E1231" s="4"/>
      <c r="F1231" s="4"/>
    </row>
    <row r="1232" spans="1:6" x14ac:dyDescent="0.2">
      <c r="A1232" s="4"/>
      <c r="B1232" s="4"/>
      <c r="C1232" s="4"/>
      <c r="D1232" s="4"/>
      <c r="E1232" s="4"/>
      <c r="F1232" s="4"/>
    </row>
    <row r="1233" spans="1:6" x14ac:dyDescent="0.2">
      <c r="A1233" s="4"/>
      <c r="B1233" s="4"/>
      <c r="C1233" s="4"/>
      <c r="D1233" s="4"/>
      <c r="E1233" s="4"/>
      <c r="F1233" s="4"/>
    </row>
    <row r="1234" spans="1:6" x14ac:dyDescent="0.2">
      <c r="A1234" s="4"/>
      <c r="B1234" s="4"/>
      <c r="C1234" s="4"/>
      <c r="D1234" s="4"/>
      <c r="E1234" s="4"/>
      <c r="F1234" s="4"/>
    </row>
    <row r="1235" spans="1:6" x14ac:dyDescent="0.2">
      <c r="A1235" s="4"/>
      <c r="B1235" s="4"/>
      <c r="C1235" s="4"/>
      <c r="D1235" s="4"/>
      <c r="E1235" s="4"/>
      <c r="F1235" s="4"/>
    </row>
    <row r="1236" spans="1:6" x14ac:dyDescent="0.2">
      <c r="A1236" s="4"/>
      <c r="B1236" s="4"/>
      <c r="C1236" s="4"/>
      <c r="D1236" s="4"/>
      <c r="E1236" s="4"/>
      <c r="F1236" s="4"/>
    </row>
    <row r="1237" spans="1:6" x14ac:dyDescent="0.2">
      <c r="A1237" s="4"/>
      <c r="B1237" s="4"/>
      <c r="C1237" s="4"/>
      <c r="D1237" s="4"/>
      <c r="E1237" s="4"/>
      <c r="F1237" s="4"/>
    </row>
    <row r="1238" spans="1:6" x14ac:dyDescent="0.2">
      <c r="A1238" s="4"/>
      <c r="B1238" s="4"/>
      <c r="C1238" s="4"/>
      <c r="D1238" s="4"/>
      <c r="E1238" s="4"/>
      <c r="F1238" s="4"/>
    </row>
    <row r="1239" spans="1:6" x14ac:dyDescent="0.2">
      <c r="A1239" s="4"/>
      <c r="B1239" s="4"/>
      <c r="C1239" s="4"/>
      <c r="D1239" s="4"/>
      <c r="E1239" s="4"/>
      <c r="F1239" s="4"/>
    </row>
    <row r="1240" spans="1:6" x14ac:dyDescent="0.2">
      <c r="A1240" s="4"/>
      <c r="B1240" s="4"/>
      <c r="C1240" s="4"/>
      <c r="D1240" s="4"/>
      <c r="E1240" s="4"/>
      <c r="F1240" s="4"/>
    </row>
    <row r="1241" spans="1:6" x14ac:dyDescent="0.2">
      <c r="A1241" s="4"/>
      <c r="B1241" s="4"/>
      <c r="C1241" s="4"/>
      <c r="D1241" s="4"/>
      <c r="E1241" s="4"/>
      <c r="F1241" s="4"/>
    </row>
    <row r="1242" spans="1:6" x14ac:dyDescent="0.2">
      <c r="A1242" s="4"/>
      <c r="B1242" s="4"/>
      <c r="C1242" s="4"/>
      <c r="D1242" s="4"/>
      <c r="E1242" s="4"/>
      <c r="F1242" s="4"/>
    </row>
    <row r="1243" spans="1:6" x14ac:dyDescent="0.2">
      <c r="A1243" s="4"/>
      <c r="B1243" s="4"/>
      <c r="C1243" s="4"/>
      <c r="D1243" s="4"/>
      <c r="E1243" s="4"/>
      <c r="F1243" s="4"/>
    </row>
    <row r="1244" spans="1:6" x14ac:dyDescent="0.2">
      <c r="A1244" s="4"/>
      <c r="B1244" s="4"/>
      <c r="C1244" s="4"/>
      <c r="D1244" s="4"/>
      <c r="E1244" s="4"/>
      <c r="F1244" s="4"/>
    </row>
    <row r="1245" spans="1:6" x14ac:dyDescent="0.2">
      <c r="A1245" s="4"/>
      <c r="B1245" s="4"/>
      <c r="C1245" s="4"/>
      <c r="D1245" s="4"/>
      <c r="E1245" s="4"/>
      <c r="F1245" s="4"/>
    </row>
    <row r="1246" spans="1:6" x14ac:dyDescent="0.2">
      <c r="A1246" s="4"/>
      <c r="B1246" s="4"/>
      <c r="C1246" s="4"/>
      <c r="D1246" s="4"/>
      <c r="E1246" s="4"/>
      <c r="F1246" s="4"/>
    </row>
    <row r="1247" spans="1:6" x14ac:dyDescent="0.2">
      <c r="A1247" s="4"/>
      <c r="B1247" s="4"/>
      <c r="C1247" s="4"/>
      <c r="D1247" s="4"/>
      <c r="E1247" s="4"/>
      <c r="F1247" s="4"/>
    </row>
    <row r="1248" spans="1:6" x14ac:dyDescent="0.2">
      <c r="A1248" s="4"/>
      <c r="B1248" s="4"/>
      <c r="C1248" s="4"/>
      <c r="D1248" s="4"/>
      <c r="E1248" s="4"/>
      <c r="F1248" s="4"/>
    </row>
    <row r="1249" spans="1:6" x14ac:dyDescent="0.2">
      <c r="A1249" s="4"/>
      <c r="B1249" s="4"/>
      <c r="C1249" s="4"/>
      <c r="D1249" s="4"/>
      <c r="E1249" s="4"/>
      <c r="F1249" s="4"/>
    </row>
    <row r="1250" spans="1:6" x14ac:dyDescent="0.2">
      <c r="A1250" s="4"/>
      <c r="B1250" s="4"/>
      <c r="C1250" s="4"/>
      <c r="D1250" s="4"/>
      <c r="E1250" s="4"/>
      <c r="F1250" s="4"/>
    </row>
    <row r="1251" spans="1:6" x14ac:dyDescent="0.2">
      <c r="A1251" s="4"/>
      <c r="B1251" s="4"/>
      <c r="C1251" s="4"/>
      <c r="D1251" s="4"/>
      <c r="E1251" s="4"/>
      <c r="F1251" s="4"/>
    </row>
    <row r="1252" spans="1:6" x14ac:dyDescent="0.2">
      <c r="A1252" s="4"/>
      <c r="B1252" s="4"/>
      <c r="C1252" s="4"/>
      <c r="D1252" s="4"/>
      <c r="E1252" s="4"/>
      <c r="F1252" s="4"/>
    </row>
    <row r="1253" spans="1:6" x14ac:dyDescent="0.2">
      <c r="A1253" s="4"/>
      <c r="B1253" s="4"/>
      <c r="C1253" s="4"/>
      <c r="D1253" s="4"/>
      <c r="E1253" s="4"/>
      <c r="F1253" s="4"/>
    </row>
    <row r="1254" spans="1:6" x14ac:dyDescent="0.2">
      <c r="A1254" s="4"/>
      <c r="B1254" s="4"/>
      <c r="C1254" s="4"/>
      <c r="D1254" s="4"/>
      <c r="E1254" s="4"/>
      <c r="F1254" s="4"/>
    </row>
    <row r="1255" spans="1:6" x14ac:dyDescent="0.2">
      <c r="A1255" s="4"/>
      <c r="B1255" s="4"/>
      <c r="C1255" s="4"/>
      <c r="D1255" s="4"/>
      <c r="E1255" s="4"/>
      <c r="F1255" s="4"/>
    </row>
    <row r="1256" spans="1:6" x14ac:dyDescent="0.2">
      <c r="A1256" s="4"/>
      <c r="B1256" s="4"/>
      <c r="C1256" s="4"/>
      <c r="D1256" s="4"/>
      <c r="E1256" s="4"/>
      <c r="F1256" s="4"/>
    </row>
    <row r="1257" spans="1:6" x14ac:dyDescent="0.2">
      <c r="A1257" s="4"/>
      <c r="B1257" s="4"/>
      <c r="C1257" s="4"/>
      <c r="D1257" s="4"/>
      <c r="E1257" s="4"/>
      <c r="F1257" s="4"/>
    </row>
    <row r="1258" spans="1:6" x14ac:dyDescent="0.2">
      <c r="A1258" s="4"/>
      <c r="B1258" s="4"/>
      <c r="C1258" s="4"/>
      <c r="D1258" s="4"/>
      <c r="E1258" s="4"/>
      <c r="F1258" s="4"/>
    </row>
    <row r="1259" spans="1:6" x14ac:dyDescent="0.2">
      <c r="A1259" s="4"/>
      <c r="B1259" s="4"/>
      <c r="C1259" s="4"/>
      <c r="D1259" s="4"/>
      <c r="E1259" s="4"/>
      <c r="F1259" s="4"/>
    </row>
    <row r="1260" spans="1:6" x14ac:dyDescent="0.2">
      <c r="A1260" s="4"/>
      <c r="B1260" s="4"/>
      <c r="C1260" s="4"/>
      <c r="D1260" s="4"/>
      <c r="E1260" s="4"/>
      <c r="F1260" s="4"/>
    </row>
    <row r="1261" spans="1:6" x14ac:dyDescent="0.2">
      <c r="A1261" s="4"/>
      <c r="B1261" s="4"/>
      <c r="C1261" s="4"/>
      <c r="D1261" s="4"/>
      <c r="E1261" s="4"/>
      <c r="F1261" s="4"/>
    </row>
    <row r="1262" spans="1:6" x14ac:dyDescent="0.2">
      <c r="A1262" s="4"/>
      <c r="B1262" s="4"/>
      <c r="C1262" s="4"/>
      <c r="D1262" s="4"/>
      <c r="E1262" s="4"/>
      <c r="F1262" s="4"/>
    </row>
    <row r="1263" spans="1:6" x14ac:dyDescent="0.2">
      <c r="A1263" s="4"/>
      <c r="B1263" s="4"/>
      <c r="C1263" s="4"/>
      <c r="D1263" s="4"/>
      <c r="E1263" s="4"/>
      <c r="F1263" s="4"/>
    </row>
    <row r="1264" spans="1:6" x14ac:dyDescent="0.2">
      <c r="A1264" s="4"/>
      <c r="B1264" s="4"/>
      <c r="C1264" s="4"/>
      <c r="D1264" s="4"/>
      <c r="E1264" s="4"/>
      <c r="F1264" s="4"/>
    </row>
  </sheetData>
  <autoFilter ref="A8:F1131"/>
  <customSheetViews>
    <customSheetView guid="{1C060685-541B-49B8-81E5-C9855E92EF71}" showPageBreaks="1" showGridLines="0" printArea="1" showAutoFilter="1" hiddenColumns="1" view="pageBreakPreview" showRuler="0">
      <pane ySplit="9" topLeftCell="A10" activePane="bottomLeft" state="frozenSplit"/>
      <selection pane="bottomLeft" activeCell="J3" sqref="J3"/>
      <pageMargins left="0.98" right="0.39370078740157483" top="0.39370078740157483" bottom="0.39" header="0.35433070866141736" footer="0.23"/>
      <pageSetup paperSize="9" scale="69" orientation="portrait" r:id="rId1"/>
      <headerFooter alignWithMargins="0">
        <oddFooter>&amp;C&amp;P</oddFooter>
      </headerFooter>
      <autoFilter ref="A13:G690"/>
    </customSheetView>
    <customSheetView guid="{C7A8D4BF-496F-467C-ACF1-D36EC033A9AF}" showGridLines="0" printArea="1" showRuler="0">
      <pane ySplit="9" topLeftCell="A10" activePane="bottomLeft" state="frozenSplit"/>
      <selection pane="bottomLeft" activeCell="I12" sqref="I12"/>
      <pageMargins left="0.94488188976377963" right="0.15748031496062992" top="0.52" bottom="0.42" header="0.35433070866141736" footer="0.23622047244094491"/>
      <pageSetup paperSize="9" scale="80" orientation="portrait" r:id="rId2"/>
      <headerFooter alignWithMargins="0">
        <oddFooter>&amp;C&amp;P</oddFooter>
      </headerFooter>
    </customSheetView>
    <customSheetView guid="{163B8715-85B8-471E-B260-0B77DCF30478}" scale="110" showGridLines="0" showAutoFilter="1" showRuler="0" topLeftCell="A64">
      <selection activeCell="A80" sqref="A80"/>
      <rowBreaks count="29" manualBreakCount="29">
        <brk id="47" max="8" man="1"/>
        <brk id="102" max="16383" man="1"/>
        <brk id="154" max="16383" man="1"/>
        <brk id="206" max="16383" man="1"/>
        <brk id="208" max="16383" man="1"/>
        <brk id="213" max="16383" man="1"/>
        <brk id="276" max="16383" man="1"/>
        <brk id="290" max="8" man="1"/>
        <brk id="350" max="16383" man="1"/>
        <brk id="351" max="16383" man="1"/>
        <brk id="386" max="16383" man="1"/>
        <brk id="426" max="8" man="1"/>
        <brk id="484" max="16383" man="1"/>
        <brk id="521" max="8" man="1"/>
        <brk id="578" max="16383" man="1"/>
        <brk id="583" max="16383" man="1"/>
        <brk id="633" max="16383" man="1"/>
        <brk id="712" max="16383" man="1"/>
        <brk id="795" max="16383" man="1"/>
        <brk id="797" max="16383" man="1"/>
        <brk id="880" max="16383" man="1"/>
        <brk id="882" max="16383" man="1"/>
        <brk id="965" max="16383" man="1"/>
        <brk id="967" max="16383" man="1"/>
        <brk id="1050" max="16383" man="1"/>
        <brk id="1052" max="16383" man="1"/>
        <brk id="1135" max="16383" man="1"/>
        <brk id="1218" max="16383" man="1"/>
        <brk id="1301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3"/>
      <headerFooter alignWithMargins="0">
        <oddFooter>&amp;C&amp;P</oddFooter>
      </headerFooter>
      <autoFilter ref="B1:H1"/>
    </customSheetView>
    <customSheetView guid="{8E7178FB-3B43-47C3-A920-04CF161DC57D}" scale="110" showPageBreaks="1" showGridLines="0" showAutoFilter="1" showRuler="0" topLeftCell="A515">
      <selection activeCell="G546" sqref="G546"/>
      <rowBreaks count="30" manualBreakCount="30">
        <brk id="47" max="8" man="1"/>
        <brk id="102" max="16383" man="1"/>
        <brk id="152" max="16383" man="1"/>
        <brk id="204" max="16383" man="1"/>
        <brk id="206" max="16383" man="1"/>
        <brk id="211" max="16383" man="1"/>
        <brk id="274" max="16383" man="1"/>
        <brk id="288" max="8" man="1"/>
        <brk id="348" max="16383" man="1"/>
        <brk id="349" max="16383" man="1"/>
        <brk id="384" max="16383" man="1"/>
        <brk id="424" max="8" man="1"/>
        <brk id="482" max="16383" man="1"/>
        <brk id="519" max="8" man="1"/>
        <brk id="575" max="16383" man="1"/>
        <brk id="576" max="16383" man="1"/>
        <brk id="581" max="16383" man="1"/>
        <brk id="631" max="16383" man="1"/>
        <brk id="710" max="16383" man="1"/>
        <brk id="793" max="16383" man="1"/>
        <brk id="795" max="16383" man="1"/>
        <brk id="878" max="16383" man="1"/>
        <brk id="880" max="16383" man="1"/>
        <brk id="963" max="16383" man="1"/>
        <brk id="965" max="16383" man="1"/>
        <brk id="1048" max="16383" man="1"/>
        <brk id="1050" max="16383" man="1"/>
        <brk id="1133" max="16383" man="1"/>
        <brk id="1216" max="16383" man="1"/>
        <brk id="1299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4"/>
      <headerFooter alignWithMargins="0">
        <oddFooter>&amp;C&amp;P</oddFooter>
      </headerFooter>
      <autoFilter ref="B1:H1"/>
    </customSheetView>
    <customSheetView guid="{E38A66F1-94EF-4E0B-9ADE-351A2CFBBB90}" scale="110" showGridLines="0" showAutoFilter="1" showRuler="0">
      <pane ySplit="6" topLeftCell="A50" activePane="bottomLeft" state="frozenSplit"/>
      <selection pane="bottomLeft" activeCell="A52" sqref="A52"/>
      <pageMargins left="0.9" right="0.41" top="0.39370078740157483" bottom="0.37" header="0.35433070866141736" footer="0.19685039370078741"/>
      <pageSetup paperSize="9" scale="90" orientation="portrait" r:id="rId5"/>
      <headerFooter alignWithMargins="0">
        <oddFooter>&amp;C&amp;P</oddFooter>
      </headerFooter>
      <autoFilter ref="B1:H1"/>
    </customSheetView>
    <customSheetView guid="{27388E48-9C14-43B8-B4A6-C752CD83E153}" showPageBreaks="1" showGridLines="0" showAutoFilter="1" showRuler="0" topLeftCell="A186">
      <selection activeCell="H187" sqref="H187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7C6E0ECD-7C82-43DA-9D75-77D350D6208C}" scale="110" showPageBreaks="1" showGridLines="0" showAutoFilter="1" showRuler="0">
      <pane ySplit="7" topLeftCell="A174" activePane="bottomLeft" state="frozenSplit"/>
      <selection pane="bottomLeft" activeCell="B187" sqref="B187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16C135C9-94AB-472D-93D8-5C1DA8432321}" scale="110" showGridLines="0" printArea="1" showAutoFilter="1" showRuler="0">
      <pane ySplit="7" topLeftCell="A278" activePane="bottomLeft" state="frozenSplit"/>
      <selection pane="bottomLeft" activeCell="A339" sqref="A339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2B8A2E2F-34CD-4A73-80B0-2A7FC8A9C4FD}" showPageBreaks="1" showGridLines="0" showAutoFilter="1" view="pageBreakPreview" showRuler="0">
      <pane ySplit="7" topLeftCell="A221" activePane="bottomLeft" state="frozenSplit"/>
      <selection pane="bottomLeft" activeCell="K26" sqref="K26"/>
      <pageMargins left="1.57" right="0.39370078740157483" top="0.39370078740157483" bottom="0.61" header="0.35433070866141736" footer="0.41"/>
      <pageSetup paperSize="9" scale="68" orientation="portrait" r:id="rId9"/>
      <headerFooter alignWithMargins="0">
        <oddFooter>&amp;C&amp;P</oddFooter>
      </headerFooter>
      <autoFilter ref="B1:H1"/>
    </customSheetView>
    <customSheetView guid="{18DA4211-C1A8-4AEA-A88D-04CC8F36FDA3}" scale="110" showPageBreaks="1" showGridLines="0" showAutoFilter="1" showRuler="0">
      <pane ySplit="7" topLeftCell="A252" activePane="bottomLeft" state="frozenSplit"/>
      <selection pane="bottomLeft" activeCell="B265" sqref="B265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B2B8434C-6C78-4DCB-AFBB-90B24BBBCB58}" showPageBreaks="1" showGridLines="0" printArea="1" showAutoFilter="1" view="pageBreakPreview" showRuler="0">
      <pane ySplit="7" topLeftCell="A248" activePane="bottomLeft" state="frozenSplit"/>
      <selection pane="bottomLeft" activeCell="G287" sqref="G287"/>
      <pageMargins left="0.98" right="0.39370078740157483" top="0.39370078740157483" bottom="0.39" header="0.35433070866141736" footer="0.23"/>
      <pageSetup paperSize="9" scale="70" orientation="portrait" r:id="rId11"/>
      <headerFooter alignWithMargins="0">
        <oddFooter>&amp;C&amp;P</oddFooter>
      </headerFooter>
      <autoFilter ref="B1:H1"/>
    </customSheetView>
    <customSheetView guid="{1179E7FE-2B08-4258-BF19-A1CE2E7D2FC6}" scale="110" showGridLines="0" showAutoFilter="1" showRuler="0" topLeftCell="A90">
      <selection activeCell="H135" sqref="H135"/>
      <rowBreaks count="13" manualBreakCount="13">
        <brk id="42" max="8" man="1"/>
        <brk id="101" max="8" man="1"/>
        <brk id="162" max="16383" man="1"/>
        <brk id="164" max="16383" man="1"/>
        <brk id="238" max="16383" man="1"/>
        <brk id="306" max="16383" man="1"/>
        <brk id="358" max="16383" man="1"/>
        <brk id="420" max="16383" man="1"/>
        <brk id="460" max="16383" man="1"/>
        <brk id="489" max="16383" man="1"/>
        <brk id="551" max="16383" man="1"/>
        <brk id="630" max="16383" man="1"/>
        <brk id="709" max="16383" man="1"/>
      </rowBreaks>
      <pageMargins left="0.22" right="0" top="0" bottom="0" header="0" footer="0"/>
      <pageSetup paperSize="9" scale="78" orientation="portrait" r:id="rId12"/>
      <headerFooter alignWithMargins="0">
        <oddFooter>&amp;C&amp;P</oddFooter>
      </headerFooter>
      <autoFilter ref="B1:J1"/>
    </customSheetView>
    <customSheetView guid="{C7735A17-DAAB-4B96-AAB1-BE76DE09472F}" showPageBreaks="1" showGridLines="0" printArea="1" showAutoFilter="1" view="pageBreakPreview" showRuler="0">
      <pane ySplit="9" topLeftCell="A577" activePane="bottomLeft" state="frozenSplit"/>
      <selection pane="bottomLeft" activeCell="H582" sqref="H582"/>
      <pageMargins left="0.76" right="0.17" top="0.39370078740157483" bottom="0.39" header="0.35433070866141736" footer="0.23"/>
      <pageSetup paperSize="9" scale="63" orientation="portrait" r:id="rId13"/>
      <headerFooter alignWithMargins="0">
        <oddFooter>&amp;C&amp;P</oddFooter>
      </headerFooter>
      <autoFilter ref="B1:H1"/>
    </customSheetView>
    <customSheetView guid="{433D1ED1-4EF4-4D23-B691-1925F16A6300}" scale="110" showPageBreaks="1" showGridLines="0" showAutoFilter="1" showRuler="0">
      <pane ySplit="9" topLeftCell="A10" activePane="bottomLeft" state="frozenSplit"/>
      <selection pane="bottomLeft" activeCell="I444" sqref="I444"/>
      <pageMargins left="0.76" right="0.17" top="0.39370078740157483" bottom="0.39" header="0.35433070866141736" footer="0.23"/>
      <pageSetup paperSize="9" scale="63" orientation="portrait" r:id="rId14"/>
      <headerFooter alignWithMargins="0">
        <oddFooter>&amp;C&amp;P</oddFooter>
      </headerFooter>
      <autoFilter ref="A10:G737"/>
    </customSheetView>
    <customSheetView guid="{A8106264-3295-4312-BA82-A79BBB1DDAF3}" showPageBreaks="1" showGridLines="0" showAutoFilter="1" view="pageBreakPreview" showRuler="0">
      <pane ySplit="11" topLeftCell="A492" activePane="bottomLeft" state="frozenSplit"/>
      <selection pane="bottomLeft" activeCell="A499" sqref="A499:I576"/>
      <pageMargins left="0.76" right="0.17" top="0.39370078740157483" bottom="0.39" header="0.35433070866141736" footer="0.23"/>
      <pageSetup paperSize="9" scale="62" orientation="portrait" r:id="rId15"/>
      <headerFooter alignWithMargins="0">
        <oddFooter>&amp;C&amp;P</oddFooter>
      </headerFooter>
      <autoFilter ref="A10:G786"/>
    </customSheetView>
    <customSheetView guid="{5B0ECC04-287D-41FE-BA8D-5B249E27F599}" showGridLines="0" printArea="1" showAutoFilter="1" hiddenColumns="1" showRuler="0">
      <pane ySplit="9" topLeftCell="A10" activePane="bottomLeft" state="frozenSplit"/>
      <selection pane="bottomLeft" activeCell="G13" sqref="G13"/>
      <pageMargins left="0.94488188976377963" right="0.15748031496062992" top="0.19685039370078741" bottom="0.19685039370078741" header="0.35433070866141736" footer="0.23622047244094491"/>
      <pageSetup paperSize="9" scale="80" orientation="portrait" r:id="rId16"/>
      <headerFooter alignWithMargins="0">
        <oddFooter>&amp;C&amp;P</oddFooter>
      </headerFooter>
      <autoFilter ref="A10:G495"/>
    </customSheetView>
    <customSheetView guid="{34CA7316-21D3-43B0-B4D3-6E9FC18023BF}" showGridLines="0" showAutoFilter="1" showRuler="0">
      <pane ySplit="9" topLeftCell="A10" activePane="bottomLeft" state="frozenSplit"/>
      <selection pane="bottomLeft" activeCell="K12" sqref="K12"/>
      <pageMargins left="0.94488188976377963" right="0.15748031496062992" top="0.52" bottom="0.42" header="0.35433070866141736" footer="0.23622047244094491"/>
      <pageSetup paperSize="9" scale="72" orientation="portrait" r:id="rId17"/>
      <headerFooter alignWithMargins="0">
        <oddFooter>&amp;C&amp;P</oddFooter>
      </headerFooter>
      <autoFilter ref="A16:G690"/>
    </customSheetView>
    <customSheetView guid="{DCE8C298-05F2-4894-ADD9-0C8B1A668AE1}" showPageBreaks="1" showGridLines="0" printArea="1" showAutoFilter="1" view="pageBreakPreview" showRuler="0">
      <pane ySplit="11" topLeftCell="A463" activePane="bottomLeft" state="frozenSplit"/>
      <selection pane="bottomLeft" activeCell="H13" sqref="H13"/>
      <pageMargins left="0.76" right="0.17" top="0.39370078740157483" bottom="0.39" header="0.35433070866141736" footer="0.23"/>
      <pageSetup paperSize="9" scale="62" orientation="portrait" r:id="rId18"/>
      <headerFooter alignWithMargins="0">
        <oddFooter>&amp;C&amp;P</oddFooter>
      </headerFooter>
      <autoFilter ref="A8:F930"/>
    </customSheetView>
    <customSheetView guid="{DA15D12B-B687-4104-AF35-4470F046E021}" showPageBreaks="1" showGridLines="0" showAutoFilter="1" showRuler="0">
      <pane ySplit="7" topLeftCell="A1099" activePane="bottomLeft" state="frozenSplit"/>
      <selection pane="bottomLeft" activeCell="G77" sqref="G77:G79"/>
      <pageMargins left="0.94488188976377963" right="0.15748031496062992" top="0.19685039370078741" bottom="0.19685039370078741" header="0.35433070866141736" footer="0.23622047244094491"/>
      <pageSetup paperSize="9" scale="71" orientation="portrait" r:id="rId19"/>
      <headerFooter alignWithMargins="0">
        <oddFooter>&amp;C&amp;P</oddFooter>
      </headerFooter>
      <autoFilter ref="A11:G1131"/>
    </customSheetView>
    <customSheetView guid="{EA1929C7-85F7-40DE-826A-94377FC9966E}" showPageBreaks="1" showGridLines="0" printArea="1" showAutoFilter="1" view="pageBreakPreview" showRuler="0" topLeftCell="A315">
      <selection activeCell="H327" sqref="H327"/>
      <rowBreaks count="1" manualBreakCount="1">
        <brk id="472" max="8" man="1"/>
      </rowBreaks>
      <pageMargins left="0.78740157480314965" right="0" top="0.19685039370078741" bottom="0.19685039370078741" header="0.35433070866141736" footer="0.23622047244094491"/>
      <pageSetup paperSize="9" scale="70" orientation="portrait" r:id="rId20"/>
      <headerFooter alignWithMargins="0">
        <oddFooter>&amp;C&amp;P</oddFooter>
      </headerFooter>
      <autoFilter ref="A8:F1131"/>
    </customSheetView>
    <customSheetView guid="{167491D8-6D6D-447D-A119-5E65D8431081}" showPageBreaks="1" showGridLines="0" printArea="1" showAutoFilter="1" hiddenColumns="1" view="pageBreakPreview" showRuler="0">
      <pane ySplit="10" topLeftCell="A1077" activePane="bottomLeft" state="frozenSplit"/>
      <selection pane="bottomLeft" activeCell="Q1114" sqref="Q1114"/>
      <pageMargins left="0.94488188976377963" right="0.15748031496062992" top="0.19685039370078741" bottom="0.19685039370078741" header="0.35433070866141736" footer="0.23622047244094491"/>
      <pageSetup paperSize="9" scale="75" orientation="portrait" r:id="rId21"/>
      <headerFooter alignWithMargins="0">
        <oddFooter>&amp;C&amp;P</oddFooter>
      </headerFooter>
      <autoFilter ref="A8:F1131"/>
    </customSheetView>
  </customSheetViews>
  <mergeCells count="8">
    <mergeCell ref="B1:G1"/>
    <mergeCell ref="G9:G10"/>
    <mergeCell ref="F9:F10"/>
    <mergeCell ref="A7:G7"/>
    <mergeCell ref="A9:A10"/>
    <mergeCell ref="B9:B10"/>
    <mergeCell ref="E9:E10"/>
    <mergeCell ref="C9:D9"/>
  </mergeCells>
  <phoneticPr fontId="1" type="noConversion"/>
  <pageMargins left="0.94488188976377963" right="0.15748031496062992" top="0.19685039370078741" bottom="0.19685039370078741" header="0.35433070866141736" footer="0.23622047244094491"/>
  <pageSetup paperSize="9" scale="75" orientation="portrait" r:id="rId22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</vt:lpstr>
      <vt:lpstr>2014 год</vt:lpstr>
      <vt:lpstr>'2014 год'!Заголовки_для_печати</vt:lpstr>
      <vt:lpstr>'2014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Дячук</cp:lastModifiedBy>
  <cp:lastPrinted>2014-05-07T13:39:09Z</cp:lastPrinted>
  <dcterms:created xsi:type="dcterms:W3CDTF">2003-12-05T21:14:57Z</dcterms:created>
  <dcterms:modified xsi:type="dcterms:W3CDTF">2014-05-07T13:39:42Z</dcterms:modified>
</cp:coreProperties>
</file>